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4-cp380_TYP_A\"/>
    </mc:Choice>
  </mc:AlternateContent>
  <xr:revisionPtr revIDLastSave="0" documentId="13_ncr:1_{5A18D8F7-B6DD-494D-BF17-1C17C8B098C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Vytápění'!$C$136:$K$274</definedName>
    <definedName name="_xlnm._FilterDatabase" localSheetId="3" hidden="1">'IO 01 - Vodovodní přípojka'!$C$126:$K$189</definedName>
    <definedName name="_xlnm._FilterDatabase" localSheetId="4" hidden="1">'IO 02 - Přípojka jednotné...'!$C$131:$K$228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Vytápění'!$C$122:$K$274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/>
  <c r="J37" i="5"/>
  <c r="AX99" i="1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4" i="5"/>
  <c r="BH224" i="5"/>
  <c r="BG224" i="5"/>
  <c r="BE224" i="5"/>
  <c r="T224" i="5"/>
  <c r="R224" i="5"/>
  <c r="P224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T214" i="5"/>
  <c r="R215" i="5"/>
  <c r="R214" i="5"/>
  <c r="P215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1" i="5"/>
  <c r="BH181" i="5"/>
  <c r="BG181" i="5"/>
  <c r="BE181" i="5"/>
  <c r="T181" i="5"/>
  <c r="T180" i="5" s="1"/>
  <c r="R181" i="5"/>
  <c r="R180" i="5"/>
  <c r="P181" i="5"/>
  <c r="P180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129" i="5" s="1"/>
  <c r="J25" i="5"/>
  <c r="J20" i="5"/>
  <c r="E20" i="5"/>
  <c r="F129" i="5"/>
  <c r="J19" i="5"/>
  <c r="J14" i="5"/>
  <c r="J126" i="5"/>
  <c r="E7" i="5"/>
  <c r="E120" i="5" s="1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121" i="4"/>
  <c r="E7" i="4"/>
  <c r="E115" i="4"/>
  <c r="J39" i="3"/>
  <c r="J38" i="3"/>
  <c r="AY97" i="1"/>
  <c r="J37" i="3"/>
  <c r="AX97" i="1" s="1"/>
  <c r="BI274" i="3"/>
  <c r="BH274" i="3"/>
  <c r="BG274" i="3"/>
  <c r="BE274" i="3"/>
  <c r="T274" i="3"/>
  <c r="T273" i="3"/>
  <c r="R274" i="3"/>
  <c r="R273" i="3" s="1"/>
  <c r="P274" i="3"/>
  <c r="P273" i="3" s="1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8" i="3"/>
  <c r="BH268" i="3"/>
  <c r="BG268" i="3"/>
  <c r="BE268" i="3"/>
  <c r="T268" i="3"/>
  <c r="T267" i="3"/>
  <c r="R268" i="3"/>
  <c r="R267" i="3" s="1"/>
  <c r="P268" i="3"/>
  <c r="P267" i="3" s="1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134" i="3" s="1"/>
  <c r="J19" i="3"/>
  <c r="J14" i="3"/>
  <c r="J131" i="3"/>
  <c r="E7" i="3"/>
  <c r="E125" i="3" s="1"/>
  <c r="J39" i="2"/>
  <c r="J38" i="2"/>
  <c r="AY96" i="1"/>
  <c r="J37" i="2"/>
  <c r="AX96" i="1"/>
  <c r="BI383" i="2"/>
  <c r="BH383" i="2"/>
  <c r="BG383" i="2"/>
  <c r="BE383" i="2"/>
  <c r="T383" i="2"/>
  <c r="T382" i="2"/>
  <c r="R383" i="2"/>
  <c r="R382" i="2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 s="1"/>
  <c r="R290" i="2"/>
  <c r="R289" i="2" s="1"/>
  <c r="P290" i="2"/>
  <c r="P289" i="2" s="1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 s="1"/>
  <c r="R251" i="2"/>
  <c r="R250" i="2" s="1"/>
  <c r="P251" i="2"/>
  <c r="P250" i="2" s="1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/>
  <c r="J25" i="2"/>
  <c r="J20" i="2"/>
  <c r="E20" i="2"/>
  <c r="F94" i="2" s="1"/>
  <c r="J19" i="2"/>
  <c r="J14" i="2"/>
  <c r="J91" i="2" s="1"/>
  <c r="E7" i="2"/>
  <c r="E118" i="2" s="1"/>
  <c r="L90" i="1"/>
  <c r="AM90" i="1"/>
  <c r="AM89" i="1"/>
  <c r="L89" i="1"/>
  <c r="AM87" i="1"/>
  <c r="L87" i="1"/>
  <c r="L85" i="1"/>
  <c r="L84" i="1"/>
  <c r="BK228" i="5"/>
  <c r="J227" i="5"/>
  <c r="J224" i="5"/>
  <c r="BK222" i="5"/>
  <c r="BK221" i="5"/>
  <c r="BK220" i="5"/>
  <c r="J213" i="5"/>
  <c r="J212" i="5"/>
  <c r="J211" i="5"/>
  <c r="J208" i="5"/>
  <c r="J206" i="5"/>
  <c r="BK202" i="5"/>
  <c r="J200" i="5"/>
  <c r="BK199" i="5"/>
  <c r="J195" i="5"/>
  <c r="J194" i="5"/>
  <c r="J193" i="5"/>
  <c r="J192" i="5"/>
  <c r="BK190" i="5"/>
  <c r="J181" i="5"/>
  <c r="J178" i="5"/>
  <c r="BK176" i="5"/>
  <c r="BK171" i="5"/>
  <c r="BK169" i="5"/>
  <c r="BK166" i="5"/>
  <c r="J163" i="5"/>
  <c r="J155" i="5"/>
  <c r="J152" i="5"/>
  <c r="J151" i="5"/>
  <c r="BK144" i="5"/>
  <c r="BK143" i="5"/>
  <c r="BK142" i="5"/>
  <c r="J138" i="5"/>
  <c r="BK136" i="5"/>
  <c r="BK189" i="4"/>
  <c r="J188" i="4"/>
  <c r="J185" i="4"/>
  <c r="BK183" i="4"/>
  <c r="BK181" i="4"/>
  <c r="BK180" i="4"/>
  <c r="J179" i="4"/>
  <c r="BK177" i="4"/>
  <c r="J176" i="4"/>
  <c r="J175" i="4"/>
  <c r="J174" i="4"/>
  <c r="J172" i="4"/>
  <c r="BK170" i="4"/>
  <c r="BK169" i="4"/>
  <c r="BK168" i="4"/>
  <c r="BK164" i="4"/>
  <c r="J162" i="4"/>
  <c r="J161" i="4"/>
  <c r="J158" i="4"/>
  <c r="J153" i="4"/>
  <c r="BK151" i="4"/>
  <c r="BK147" i="4"/>
  <c r="J143" i="4"/>
  <c r="BK142" i="4"/>
  <c r="BK141" i="4"/>
  <c r="BK137" i="4"/>
  <c r="J130" i="4"/>
  <c r="BK271" i="3"/>
  <c r="BK266" i="3"/>
  <c r="J265" i="3"/>
  <c r="BK262" i="3"/>
  <c r="J261" i="3"/>
  <c r="J260" i="3"/>
  <c r="BK258" i="3"/>
  <c r="BK256" i="3"/>
  <c r="J255" i="3"/>
  <c r="J253" i="3"/>
  <c r="J251" i="3"/>
  <c r="J250" i="3"/>
  <c r="BK249" i="3"/>
  <c r="J246" i="3"/>
  <c r="BK245" i="3"/>
  <c r="BK244" i="3"/>
  <c r="BK235" i="3"/>
  <c r="J230" i="3"/>
  <c r="BK228" i="3"/>
  <c r="J227" i="3"/>
  <c r="BK223" i="3"/>
  <c r="J221" i="3"/>
  <c r="J220" i="3"/>
  <c r="J211" i="3"/>
  <c r="BK209" i="3"/>
  <c r="J198" i="3"/>
  <c r="J195" i="3"/>
  <c r="BK192" i="3"/>
  <c r="BK191" i="3"/>
  <c r="BK184" i="3"/>
  <c r="J179" i="3"/>
  <c r="J168" i="3"/>
  <c r="J159" i="3"/>
  <c r="J153" i="3"/>
  <c r="BK150" i="3"/>
  <c r="BK147" i="3"/>
  <c r="J142" i="3"/>
  <c r="BK140" i="3"/>
  <c r="BK383" i="2"/>
  <c r="J383" i="2"/>
  <c r="BK381" i="2"/>
  <c r="BK380" i="2"/>
  <c r="BK379" i="2"/>
  <c r="J353" i="2"/>
  <c r="J351" i="2"/>
  <c r="BK347" i="2"/>
  <c r="BK345" i="2"/>
  <c r="J328" i="2"/>
  <c r="BK321" i="2"/>
  <c r="J320" i="2"/>
  <c r="BK318" i="2"/>
  <c r="BK315" i="2"/>
  <c r="BK308" i="2"/>
  <c r="J298" i="2"/>
  <c r="J295" i="2"/>
  <c r="BK294" i="2"/>
  <c r="J293" i="2"/>
  <c r="J290" i="2"/>
  <c r="BK288" i="2"/>
  <c r="BK251" i="2"/>
  <c r="J248" i="2"/>
  <c r="BK210" i="2"/>
  <c r="BK206" i="2"/>
  <c r="J187" i="2"/>
  <c r="J186" i="2"/>
  <c r="BK151" i="2"/>
  <c r="J228" i="5"/>
  <c r="BK218" i="5"/>
  <c r="J215" i="5"/>
  <c r="BK213" i="5"/>
  <c r="BK212" i="5"/>
  <c r="J209" i="5"/>
  <c r="BK205" i="5"/>
  <c r="J202" i="5"/>
  <c r="BK200" i="5"/>
  <c r="J199" i="5"/>
  <c r="J197" i="5"/>
  <c r="BK196" i="5"/>
  <c r="BK195" i="5"/>
  <c r="BK194" i="5"/>
  <c r="J191" i="5"/>
  <c r="J190" i="5"/>
  <c r="J187" i="5"/>
  <c r="BK185" i="5"/>
  <c r="BK184" i="5"/>
  <c r="J169" i="5"/>
  <c r="BK164" i="5"/>
  <c r="BK163" i="5"/>
  <c r="BK161" i="5"/>
  <c r="BK156" i="5"/>
  <c r="BK155" i="5"/>
  <c r="BK146" i="5"/>
  <c r="J143" i="5"/>
  <c r="BK140" i="5"/>
  <c r="BK188" i="4"/>
  <c r="BK185" i="4"/>
  <c r="J182" i="4"/>
  <c r="BK179" i="4"/>
  <c r="BK178" i="4"/>
  <c r="BK176" i="4"/>
  <c r="BK173" i="4"/>
  <c r="BK171" i="4"/>
  <c r="J170" i="4"/>
  <c r="J169" i="4"/>
  <c r="J168" i="4"/>
  <c r="J167" i="4"/>
  <c r="BK165" i="4"/>
  <c r="J155" i="4"/>
  <c r="J151" i="4"/>
  <c r="J142" i="4"/>
  <c r="BK136" i="4"/>
  <c r="BK274" i="3"/>
  <c r="J274" i="3"/>
  <c r="J271" i="3"/>
  <c r="BK268" i="3"/>
  <c r="J262" i="3"/>
  <c r="BK254" i="3"/>
  <c r="BK251" i="3"/>
  <c r="J245" i="3"/>
  <c r="BK242" i="3"/>
  <c r="J240" i="3"/>
  <c r="BK237" i="3"/>
  <c r="BK231" i="3"/>
  <c r="BK230" i="3"/>
  <c r="BK229" i="3"/>
  <c r="J226" i="3"/>
  <c r="J224" i="3"/>
  <c r="J222" i="3"/>
  <c r="J219" i="3"/>
  <c r="BK215" i="3"/>
  <c r="BK213" i="3"/>
  <c r="J209" i="3"/>
  <c r="J207" i="3"/>
  <c r="J205" i="3"/>
  <c r="BK203" i="3"/>
  <c r="BK200" i="3"/>
  <c r="BK198" i="3"/>
  <c r="J196" i="3"/>
  <c r="BK195" i="3"/>
  <c r="J194" i="3"/>
  <c r="J190" i="3"/>
  <c r="BK189" i="3"/>
  <c r="BK188" i="3"/>
  <c r="BK182" i="3"/>
  <c r="BK180" i="3"/>
  <c r="BK179" i="3"/>
  <c r="BK178" i="3"/>
  <c r="BK175" i="3"/>
  <c r="BK173" i="3"/>
  <c r="BK160" i="3"/>
  <c r="BK155" i="3"/>
  <c r="BK153" i="3"/>
  <c r="BK151" i="3"/>
  <c r="J146" i="3"/>
  <c r="J143" i="3"/>
  <c r="BK142" i="3"/>
  <c r="J380" i="2"/>
  <c r="BK378" i="2"/>
  <c r="BK371" i="2"/>
  <c r="J369" i="2"/>
  <c r="J367" i="2"/>
  <c r="BK365" i="2"/>
  <c r="BK364" i="2"/>
  <c r="BK360" i="2"/>
  <c r="J358" i="2"/>
  <c r="J356" i="2"/>
  <c r="BK354" i="2"/>
  <c r="BK351" i="2"/>
  <c r="J343" i="2"/>
  <c r="J342" i="2"/>
  <c r="J340" i="2"/>
  <c r="J338" i="2"/>
  <c r="BK333" i="2"/>
  <c r="BK324" i="2"/>
  <c r="J322" i="2"/>
  <c r="J321" i="2"/>
  <c r="J318" i="2"/>
  <c r="J315" i="2"/>
  <c r="BK310" i="2"/>
  <c r="J294" i="2"/>
  <c r="BK287" i="2"/>
  <c r="J251" i="2"/>
  <c r="BK212" i="2"/>
  <c r="J208" i="2"/>
  <c r="J204" i="2"/>
  <c r="BK187" i="2"/>
  <c r="J171" i="2"/>
  <c r="J151" i="2"/>
  <c r="BK150" i="2"/>
  <c r="J133" i="2"/>
  <c r="BK227" i="5"/>
  <c r="BK224" i="5"/>
  <c r="J222" i="5"/>
  <c r="J221" i="5"/>
  <c r="J220" i="5"/>
  <c r="J218" i="5"/>
  <c r="BK215" i="5"/>
  <c r="BK211" i="5"/>
  <c r="BK209" i="5"/>
  <c r="BK208" i="5"/>
  <c r="BK206" i="5"/>
  <c r="J205" i="5"/>
  <c r="BK197" i="5"/>
  <c r="J196" i="5"/>
  <c r="BK193" i="5"/>
  <c r="BK192" i="5"/>
  <c r="BK191" i="5"/>
  <c r="BK187" i="5"/>
  <c r="J185" i="5"/>
  <c r="J176" i="5"/>
  <c r="J166" i="5"/>
  <c r="J161" i="5"/>
  <c r="BK151" i="5"/>
  <c r="J144" i="5"/>
  <c r="J142" i="5"/>
  <c r="J136" i="5"/>
  <c r="J135" i="5"/>
  <c r="J189" i="4"/>
  <c r="J183" i="4"/>
  <c r="BK182" i="4"/>
  <c r="J181" i="4"/>
  <c r="J180" i="4"/>
  <c r="J178" i="4"/>
  <c r="J177" i="4"/>
  <c r="BK175" i="4"/>
  <c r="BK174" i="4"/>
  <c r="J173" i="4"/>
  <c r="BK172" i="4"/>
  <c r="J171" i="4"/>
  <c r="BK167" i="4"/>
  <c r="J166" i="4"/>
  <c r="J165" i="4"/>
  <c r="J164" i="4"/>
  <c r="BK162" i="4"/>
  <c r="BK158" i="4"/>
  <c r="BK153" i="4"/>
  <c r="J149" i="4"/>
  <c r="J147" i="4"/>
  <c r="J137" i="4"/>
  <c r="J136" i="4"/>
  <c r="BK130" i="4"/>
  <c r="J272" i="3"/>
  <c r="J266" i="3"/>
  <c r="BK265" i="3"/>
  <c r="J263" i="3"/>
  <c r="BK261" i="3"/>
  <c r="J258" i="3"/>
  <c r="BK257" i="3"/>
  <c r="BK255" i="3"/>
  <c r="BK253" i="3"/>
  <c r="J252" i="3"/>
  <c r="BK250" i="3"/>
  <c r="J247" i="3"/>
  <c r="BK243" i="3"/>
  <c r="BK241" i="3"/>
  <c r="BK240" i="3"/>
  <c r="BK239" i="3"/>
  <c r="J237" i="3"/>
  <c r="J229" i="3"/>
  <c r="J228" i="3"/>
  <c r="BK226" i="3"/>
  <c r="BK224" i="3"/>
  <c r="BK221" i="3"/>
  <c r="BK220" i="3"/>
  <c r="BK219" i="3"/>
  <c r="J217" i="3"/>
  <c r="BK211" i="3"/>
  <c r="J200" i="3"/>
  <c r="J193" i="3"/>
  <c r="J192" i="3"/>
  <c r="J191" i="3"/>
  <c r="BK187" i="3"/>
  <c r="BK186" i="3"/>
  <c r="J181" i="3"/>
  <c r="BK172" i="3"/>
  <c r="J171" i="3"/>
  <c r="J170" i="3"/>
  <c r="J166" i="3"/>
  <c r="BK162" i="3"/>
  <c r="J160" i="3"/>
  <c r="J155" i="3"/>
  <c r="J152" i="3"/>
  <c r="J151" i="3"/>
  <c r="J150" i="3"/>
  <c r="BK143" i="3"/>
  <c r="J140" i="3"/>
  <c r="J381" i="2"/>
  <c r="J378" i="2"/>
  <c r="BK376" i="2"/>
  <c r="BK369" i="2"/>
  <c r="J368" i="2"/>
  <c r="J362" i="2"/>
  <c r="J360" i="2"/>
  <c r="J354" i="2"/>
  <c r="BK353" i="2"/>
  <c r="BK349" i="2"/>
  <c r="J347" i="2"/>
  <c r="J345" i="2"/>
  <c r="BK340" i="2"/>
  <c r="J333" i="2"/>
  <c r="BK328" i="2"/>
  <c r="BK326" i="2"/>
  <c r="J324" i="2"/>
  <c r="BK322" i="2"/>
  <c r="J317" i="2"/>
  <c r="J316" i="2"/>
  <c r="J308" i="2"/>
  <c r="BK303" i="2"/>
  <c r="BK298" i="2"/>
  <c r="J297" i="2"/>
  <c r="BK296" i="2"/>
  <c r="BK293" i="2"/>
  <c r="J288" i="2"/>
  <c r="BK248" i="2"/>
  <c r="J212" i="2"/>
  <c r="J206" i="2"/>
  <c r="BK171" i="2"/>
  <c r="J150" i="2"/>
  <c r="BK133" i="2"/>
  <c r="AS95" i="1"/>
  <c r="J184" i="5"/>
  <c r="BK181" i="5"/>
  <c r="BK178" i="5"/>
  <c r="J171" i="5"/>
  <c r="J164" i="5"/>
  <c r="J156" i="5"/>
  <c r="BK152" i="5"/>
  <c r="J146" i="5"/>
  <c r="J140" i="5"/>
  <c r="BK138" i="5"/>
  <c r="BK135" i="5"/>
  <c r="BK166" i="4"/>
  <c r="BK161" i="4"/>
  <c r="BK155" i="4"/>
  <c r="BK149" i="4"/>
  <c r="BK143" i="4"/>
  <c r="J141" i="4"/>
  <c r="BK272" i="3"/>
  <c r="J268" i="3"/>
  <c r="BK263" i="3"/>
  <c r="BK260" i="3"/>
  <c r="J257" i="3"/>
  <c r="J256" i="3"/>
  <c r="J254" i="3"/>
  <c r="BK252" i="3"/>
  <c r="J249" i="3"/>
  <c r="BK247" i="3"/>
  <c r="BK246" i="3"/>
  <c r="J244" i="3"/>
  <c r="J243" i="3"/>
  <c r="J242" i="3"/>
  <c r="J241" i="3"/>
  <c r="J239" i="3"/>
  <c r="J235" i="3"/>
  <c r="J231" i="3"/>
  <c r="BK227" i="3"/>
  <c r="J223" i="3"/>
  <c r="BK222" i="3"/>
  <c r="BK217" i="3"/>
  <c r="J215" i="3"/>
  <c r="J213" i="3"/>
  <c r="BK207" i="3"/>
  <c r="BK205" i="3"/>
  <c r="J203" i="3"/>
  <c r="BK196" i="3"/>
  <c r="BK194" i="3"/>
  <c r="BK193" i="3"/>
  <c r="BK190" i="3"/>
  <c r="J189" i="3"/>
  <c r="J188" i="3"/>
  <c r="J187" i="3"/>
  <c r="J186" i="3"/>
  <c r="J184" i="3"/>
  <c r="J182" i="3"/>
  <c r="BK181" i="3"/>
  <c r="J180" i="3"/>
  <c r="J178" i="3"/>
  <c r="J175" i="3"/>
  <c r="J173" i="3"/>
  <c r="J172" i="3"/>
  <c r="BK171" i="3"/>
  <c r="BK170" i="3"/>
  <c r="BK168" i="3"/>
  <c r="BK166" i="3"/>
  <c r="J162" i="3"/>
  <c r="BK159" i="3"/>
  <c r="BK152" i="3"/>
  <c r="J147" i="3"/>
  <c r="BK146" i="3"/>
  <c r="J379" i="2"/>
  <c r="J376" i="2"/>
  <c r="J371" i="2"/>
  <c r="BK368" i="2"/>
  <c r="BK367" i="2"/>
  <c r="J365" i="2"/>
  <c r="J364" i="2"/>
  <c r="BK362" i="2"/>
  <c r="BK358" i="2"/>
  <c r="BK356" i="2"/>
  <c r="J349" i="2"/>
  <c r="BK343" i="2"/>
  <c r="BK342" i="2"/>
  <c r="BK338" i="2"/>
  <c r="J326" i="2"/>
  <c r="BK320" i="2"/>
  <c r="BK317" i="2"/>
  <c r="BK316" i="2"/>
  <c r="J310" i="2"/>
  <c r="J303" i="2"/>
  <c r="BK297" i="2"/>
  <c r="J296" i="2"/>
  <c r="BK295" i="2"/>
  <c r="BK290" i="2"/>
  <c r="J287" i="2"/>
  <c r="J210" i="2"/>
  <c r="BK208" i="2"/>
  <c r="BK204" i="2"/>
  <c r="BK186" i="2"/>
  <c r="R132" i="2" l="1"/>
  <c r="P286" i="2"/>
  <c r="BK292" i="2"/>
  <c r="BK327" i="2"/>
  <c r="J327" i="2" s="1"/>
  <c r="J106" i="2" s="1"/>
  <c r="BK359" i="2"/>
  <c r="J359" i="2" s="1"/>
  <c r="J107" i="2" s="1"/>
  <c r="T139" i="3"/>
  <c r="P169" i="3"/>
  <c r="T177" i="3"/>
  <c r="T202" i="3"/>
  <c r="T218" i="3"/>
  <c r="R225" i="3"/>
  <c r="P238" i="3"/>
  <c r="R248" i="3"/>
  <c r="R264" i="3"/>
  <c r="BK270" i="3"/>
  <c r="R129" i="4"/>
  <c r="P160" i="4"/>
  <c r="T187" i="4"/>
  <c r="T186" i="4" s="1"/>
  <c r="BK132" i="2"/>
  <c r="J132" i="2" s="1"/>
  <c r="J100" i="2" s="1"/>
  <c r="BK286" i="2"/>
  <c r="J286" i="2"/>
  <c r="J102" i="2" s="1"/>
  <c r="P292" i="2"/>
  <c r="R327" i="2"/>
  <c r="R359" i="2"/>
  <c r="R139" i="3"/>
  <c r="BK177" i="3"/>
  <c r="J177" i="3" s="1"/>
  <c r="J103" i="3" s="1"/>
  <c r="R202" i="3"/>
  <c r="P218" i="3"/>
  <c r="BK238" i="3"/>
  <c r="J238" i="3"/>
  <c r="J109" i="3"/>
  <c r="BK248" i="3"/>
  <c r="J248" i="3" s="1"/>
  <c r="J110" i="3" s="1"/>
  <c r="BK264" i="3"/>
  <c r="J264" i="3" s="1"/>
  <c r="J111" i="3" s="1"/>
  <c r="R270" i="3"/>
  <c r="R269" i="3"/>
  <c r="T129" i="4"/>
  <c r="R160" i="4"/>
  <c r="P187" i="4"/>
  <c r="P186" i="4" s="1"/>
  <c r="BK134" i="5"/>
  <c r="J134" i="5" s="1"/>
  <c r="J100" i="5" s="1"/>
  <c r="R134" i="5"/>
  <c r="R183" i="5"/>
  <c r="T132" i="2"/>
  <c r="R286" i="2"/>
  <c r="T292" i="2"/>
  <c r="T327" i="2"/>
  <c r="P359" i="2"/>
  <c r="P139" i="3"/>
  <c r="R169" i="3"/>
  <c r="R177" i="3"/>
  <c r="P202" i="3"/>
  <c r="R218" i="3"/>
  <c r="P225" i="3"/>
  <c r="T238" i="3"/>
  <c r="P248" i="3"/>
  <c r="P264" i="3"/>
  <c r="P270" i="3"/>
  <c r="P269" i="3" s="1"/>
  <c r="BK129" i="4"/>
  <c r="BK160" i="4"/>
  <c r="J160" i="4" s="1"/>
  <c r="J102" i="4" s="1"/>
  <c r="R187" i="4"/>
  <c r="R186" i="4"/>
  <c r="T134" i="5"/>
  <c r="BK183" i="5"/>
  <c r="J183" i="5" s="1"/>
  <c r="J102" i="5" s="1"/>
  <c r="BK189" i="5"/>
  <c r="J189" i="5"/>
  <c r="J103" i="5" s="1"/>
  <c r="R189" i="5"/>
  <c r="BK198" i="5"/>
  <c r="J198" i="5" s="1"/>
  <c r="J104" i="5" s="1"/>
  <c r="R198" i="5"/>
  <c r="BK204" i="5"/>
  <c r="J204" i="5" s="1"/>
  <c r="J105" i="5" s="1"/>
  <c r="R204" i="5"/>
  <c r="R217" i="5"/>
  <c r="R216" i="5" s="1"/>
  <c r="P132" i="2"/>
  <c r="P131" i="2"/>
  <c r="T286" i="2"/>
  <c r="R292" i="2"/>
  <c r="R291" i="2" s="1"/>
  <c r="P327" i="2"/>
  <c r="T359" i="2"/>
  <c r="BK139" i="3"/>
  <c r="J139" i="3" s="1"/>
  <c r="J100" i="3" s="1"/>
  <c r="BK169" i="3"/>
  <c r="J169" i="3"/>
  <c r="J101" i="3" s="1"/>
  <c r="T169" i="3"/>
  <c r="P177" i="3"/>
  <c r="BK202" i="3"/>
  <c r="J202" i="3"/>
  <c r="J106" i="3" s="1"/>
  <c r="BK218" i="3"/>
  <c r="J218" i="3"/>
  <c r="J107" i="3" s="1"/>
  <c r="BK225" i="3"/>
  <c r="J225" i="3"/>
  <c r="J108" i="3" s="1"/>
  <c r="T225" i="3"/>
  <c r="R238" i="3"/>
  <c r="T248" i="3"/>
  <c r="T264" i="3"/>
  <c r="T270" i="3"/>
  <c r="T269" i="3"/>
  <c r="P129" i="4"/>
  <c r="P128" i="4" s="1"/>
  <c r="T160" i="4"/>
  <c r="BK187" i="4"/>
  <c r="J187" i="4" s="1"/>
  <c r="J105" i="4" s="1"/>
  <c r="P134" i="5"/>
  <c r="P133" i="5" s="1"/>
  <c r="P183" i="5"/>
  <c r="T183" i="5"/>
  <c r="P189" i="5"/>
  <c r="T189" i="5"/>
  <c r="P198" i="5"/>
  <c r="T198" i="5"/>
  <c r="P204" i="5"/>
  <c r="T204" i="5"/>
  <c r="BK217" i="5"/>
  <c r="BK216" i="5"/>
  <c r="J216" i="5" s="1"/>
  <c r="J107" i="5" s="1"/>
  <c r="P217" i="5"/>
  <c r="P216" i="5"/>
  <c r="T217" i="5"/>
  <c r="T216" i="5" s="1"/>
  <c r="BK226" i="5"/>
  <c r="J226" i="5" s="1"/>
  <c r="J110" i="5" s="1"/>
  <c r="P226" i="5"/>
  <c r="P225" i="5" s="1"/>
  <c r="R226" i="5"/>
  <c r="R225" i="5"/>
  <c r="T226" i="5"/>
  <c r="T225" i="5"/>
  <c r="J94" i="2"/>
  <c r="F127" i="2"/>
  <c r="BF171" i="2"/>
  <c r="BF208" i="2"/>
  <c r="BF251" i="2"/>
  <c r="BF288" i="2"/>
  <c r="BF296" i="2"/>
  <c r="BF308" i="2"/>
  <c r="BF315" i="2"/>
  <c r="BF318" i="2"/>
  <c r="BF324" i="2"/>
  <c r="BF333" i="2"/>
  <c r="BF340" i="2"/>
  <c r="BF347" i="2"/>
  <c r="BF353" i="2"/>
  <c r="BF360" i="2"/>
  <c r="BF362" i="2"/>
  <c r="BF364" i="2"/>
  <c r="BF369" i="2"/>
  <c r="BF371" i="2"/>
  <c r="BF379" i="2"/>
  <c r="BK382" i="2"/>
  <c r="J382" i="2" s="1"/>
  <c r="J108" i="2" s="1"/>
  <c r="J91" i="3"/>
  <c r="J94" i="3"/>
  <c r="BF143" i="3"/>
  <c r="BF146" i="3"/>
  <c r="BF150" i="3"/>
  <c r="BF153" i="3"/>
  <c r="BF171" i="3"/>
  <c r="BF173" i="3"/>
  <c r="BF179" i="3"/>
  <c r="BF182" i="3"/>
  <c r="BF184" i="3"/>
  <c r="BF186" i="3"/>
  <c r="BF187" i="3"/>
  <c r="BF188" i="3"/>
  <c r="BF190" i="3"/>
  <c r="BF191" i="3"/>
  <c r="BF211" i="3"/>
  <c r="BF217" i="3"/>
  <c r="BF219" i="3"/>
  <c r="BF221" i="3"/>
  <c r="BF230" i="3"/>
  <c r="BF231" i="3"/>
  <c r="BF247" i="3"/>
  <c r="BF251" i="3"/>
  <c r="BF253" i="3"/>
  <c r="BF255" i="3"/>
  <c r="BF256" i="3"/>
  <c r="BF257" i="3"/>
  <c r="BF258" i="3"/>
  <c r="BF262" i="3"/>
  <c r="E85" i="4"/>
  <c r="F124" i="4"/>
  <c r="BF142" i="4"/>
  <c r="BF164" i="4"/>
  <c r="BF165" i="4"/>
  <c r="J91" i="5"/>
  <c r="BF136" i="5"/>
  <c r="BF151" i="5"/>
  <c r="BF155" i="5"/>
  <c r="E85" i="2"/>
  <c r="J124" i="2"/>
  <c r="BF133" i="2"/>
  <c r="BF204" i="2"/>
  <c r="BF210" i="2"/>
  <c r="BF287" i="2"/>
  <c r="BF298" i="2"/>
  <c r="BF303" i="2"/>
  <c r="BF322" i="2"/>
  <c r="BF328" i="2"/>
  <c r="BF338" i="2"/>
  <c r="BF343" i="2"/>
  <c r="BF358" i="2"/>
  <c r="BF376" i="2"/>
  <c r="BF378" i="2"/>
  <c r="BF380" i="2"/>
  <c r="BK250" i="2"/>
  <c r="J250" i="2" s="1"/>
  <c r="J101" i="2" s="1"/>
  <c r="F94" i="3"/>
  <c r="BF142" i="3"/>
  <c r="BF147" i="3"/>
  <c r="BF155" i="3"/>
  <c r="BF160" i="3"/>
  <c r="BF166" i="3"/>
  <c r="BF168" i="3"/>
  <c r="BF180" i="3"/>
  <c r="BF192" i="3"/>
  <c r="BF198" i="3"/>
  <c r="BF200" i="3"/>
  <c r="BF215" i="3"/>
  <c r="BF228" i="3"/>
  <c r="BF229" i="3"/>
  <c r="BF237" i="3"/>
  <c r="BF240" i="3"/>
  <c r="BF244" i="3"/>
  <c r="BF249" i="3"/>
  <c r="BF254" i="3"/>
  <c r="BF265" i="3"/>
  <c r="BF268" i="3"/>
  <c r="BF271" i="3"/>
  <c r="BK174" i="3"/>
  <c r="J174" i="3" s="1"/>
  <c r="J102" i="3" s="1"/>
  <c r="J91" i="4"/>
  <c r="J94" i="4"/>
  <c r="BF136" i="4"/>
  <c r="BF137" i="4"/>
  <c r="BF149" i="4"/>
  <c r="BF161" i="4"/>
  <c r="BF162" i="4"/>
  <c r="BF177" i="4"/>
  <c r="BF178" i="4"/>
  <c r="BF181" i="4"/>
  <c r="BF189" i="4"/>
  <c r="F94" i="5"/>
  <c r="BF140" i="5"/>
  <c r="BF142" i="5"/>
  <c r="BF143" i="5"/>
  <c r="BF144" i="5"/>
  <c r="BF146" i="5"/>
  <c r="BF156" i="5"/>
  <c r="BF161" i="5"/>
  <c r="BF163" i="5"/>
  <c r="BF164" i="5"/>
  <c r="BF166" i="5"/>
  <c r="BF171" i="5"/>
  <c r="BF176" i="5"/>
  <c r="BF181" i="5"/>
  <c r="BF184" i="5"/>
  <c r="BF185" i="5"/>
  <c r="BF194" i="5"/>
  <c r="BF197" i="5"/>
  <c r="BF199" i="5"/>
  <c r="BF200" i="5"/>
  <c r="BF211" i="5"/>
  <c r="BF212" i="5"/>
  <c r="BF215" i="5"/>
  <c r="BF218" i="5"/>
  <c r="BF220" i="5"/>
  <c r="BF221" i="5"/>
  <c r="BF151" i="2"/>
  <c r="BF187" i="2"/>
  <c r="BF206" i="2"/>
  <c r="BF248" i="2"/>
  <c r="BF290" i="2"/>
  <c r="BF293" i="2"/>
  <c r="BF294" i="2"/>
  <c r="BF316" i="2"/>
  <c r="BF320" i="2"/>
  <c r="BF321" i="2"/>
  <c r="BF342" i="2"/>
  <c r="BF345" i="2"/>
  <c r="BF351" i="2"/>
  <c r="BF354" i="2"/>
  <c r="BF356" i="2"/>
  <c r="BF365" i="2"/>
  <c r="BF368" i="2"/>
  <c r="BK289" i="2"/>
  <c r="J289" i="2"/>
  <c r="J103" i="2" s="1"/>
  <c r="BF140" i="3"/>
  <c r="BF170" i="3"/>
  <c r="BF172" i="3"/>
  <c r="BF193" i="3"/>
  <c r="BF203" i="3"/>
  <c r="BF205" i="3"/>
  <c r="BF213" i="3"/>
  <c r="BF224" i="3"/>
  <c r="BF235" i="3"/>
  <c r="BF241" i="3"/>
  <c r="BF243" i="3"/>
  <c r="BF246" i="3"/>
  <c r="BF252" i="3"/>
  <c r="BF261" i="3"/>
  <c r="BF272" i="3"/>
  <c r="BF274" i="3"/>
  <c r="BK267" i="3"/>
  <c r="J267" i="3" s="1"/>
  <c r="J112" i="3" s="1"/>
  <c r="BK273" i="3"/>
  <c r="J273" i="3"/>
  <c r="J115" i="3" s="1"/>
  <c r="BF130" i="4"/>
  <c r="BF141" i="4"/>
  <c r="BF143" i="4"/>
  <c r="BF153" i="4"/>
  <c r="BF158" i="4"/>
  <c r="BF166" i="4"/>
  <c r="BF171" i="4"/>
  <c r="BF172" i="4"/>
  <c r="BF173" i="4"/>
  <c r="BF175" i="4"/>
  <c r="BF179" i="4"/>
  <c r="BF182" i="4"/>
  <c r="BF183" i="4"/>
  <c r="BF185" i="4"/>
  <c r="BK157" i="4"/>
  <c r="J157" i="4" s="1"/>
  <c r="J101" i="4" s="1"/>
  <c r="BK184" i="4"/>
  <c r="J184" i="4"/>
  <c r="J103" i="4"/>
  <c r="J94" i="5"/>
  <c r="BF135" i="5"/>
  <c r="BF138" i="5"/>
  <c r="BF152" i="5"/>
  <c r="BF190" i="5"/>
  <c r="BF191" i="5"/>
  <c r="BF192" i="5"/>
  <c r="BF193" i="5"/>
  <c r="BF205" i="5"/>
  <c r="BF213" i="5"/>
  <c r="BF224" i="5"/>
  <c r="BF227" i="5"/>
  <c r="BK214" i="5"/>
  <c r="J214" i="5" s="1"/>
  <c r="J106" i="5" s="1"/>
  <c r="BF150" i="2"/>
  <c r="BF186" i="2"/>
  <c r="BF212" i="2"/>
  <c r="BF295" i="2"/>
  <c r="BF297" i="2"/>
  <c r="BF310" i="2"/>
  <c r="BF317" i="2"/>
  <c r="BF326" i="2"/>
  <c r="BF349" i="2"/>
  <c r="BF367" i="2"/>
  <c r="BF381" i="2"/>
  <c r="BF383" i="2"/>
  <c r="E85" i="3"/>
  <c r="BF151" i="3"/>
  <c r="BF152" i="3"/>
  <c r="BF159" i="3"/>
  <c r="BF162" i="3"/>
  <c r="BF175" i="3"/>
  <c r="BF178" i="3"/>
  <c r="BF181" i="3"/>
  <c r="BF189" i="3"/>
  <c r="BF194" i="3"/>
  <c r="BF195" i="3"/>
  <c r="BF196" i="3"/>
  <c r="BF207" i="3"/>
  <c r="BF209" i="3"/>
  <c r="BF220" i="3"/>
  <c r="BF222" i="3"/>
  <c r="BF223" i="3"/>
  <c r="BF226" i="3"/>
  <c r="BF227" i="3"/>
  <c r="BF239" i="3"/>
  <c r="BF242" i="3"/>
  <c r="BF245" i="3"/>
  <c r="BF250" i="3"/>
  <c r="BF260" i="3"/>
  <c r="BF263" i="3"/>
  <c r="BF266" i="3"/>
  <c r="BK199" i="3"/>
  <c r="J199" i="3"/>
  <c r="J104" i="3"/>
  <c r="BF147" i="4"/>
  <c r="BF151" i="4"/>
  <c r="BF155" i="4"/>
  <c r="BF167" i="4"/>
  <c r="BF168" i="4"/>
  <c r="BF169" i="4"/>
  <c r="BF170" i="4"/>
  <c r="BF174" i="4"/>
  <c r="BF176" i="4"/>
  <c r="BF180" i="4"/>
  <c r="BF188" i="4"/>
  <c r="E85" i="5"/>
  <c r="BF169" i="5"/>
  <c r="BF178" i="5"/>
  <c r="BF187" i="5"/>
  <c r="BF195" i="5"/>
  <c r="BF196" i="5"/>
  <c r="BF202" i="5"/>
  <c r="BF206" i="5"/>
  <c r="BF208" i="5"/>
  <c r="BF209" i="5"/>
  <c r="BF222" i="5"/>
  <c r="BF228" i="5"/>
  <c r="BK180" i="5"/>
  <c r="J180" i="5" s="1"/>
  <c r="J101" i="5" s="1"/>
  <c r="F35" i="2"/>
  <c r="AZ96" i="1" s="1"/>
  <c r="J35" i="4"/>
  <c r="AV98" i="1" s="1"/>
  <c r="J35" i="2"/>
  <c r="AV96" i="1"/>
  <c r="F35" i="3"/>
  <c r="AZ97" i="1" s="1"/>
  <c r="F39" i="5"/>
  <c r="BD99" i="1" s="1"/>
  <c r="F37" i="3"/>
  <c r="BB97" i="1" s="1"/>
  <c r="F37" i="5"/>
  <c r="BB99" i="1" s="1"/>
  <c r="AS94" i="1"/>
  <c r="F39" i="3"/>
  <c r="BD97" i="1" s="1"/>
  <c r="F35" i="5"/>
  <c r="AZ99" i="1"/>
  <c r="F35" i="4"/>
  <c r="AZ98" i="1" s="1"/>
  <c r="F38" i="5"/>
  <c r="BC99" i="1" s="1"/>
  <c r="F39" i="2"/>
  <c r="BD96" i="1"/>
  <c r="F38" i="4"/>
  <c r="BC98" i="1" s="1"/>
  <c r="F38" i="2"/>
  <c r="BC96" i="1"/>
  <c r="F37" i="2"/>
  <c r="BB96" i="1" s="1"/>
  <c r="F38" i="3"/>
  <c r="BC97" i="1" s="1"/>
  <c r="J35" i="5"/>
  <c r="AV99" i="1"/>
  <c r="F37" i="4"/>
  <c r="BB98" i="1" s="1"/>
  <c r="J35" i="3"/>
  <c r="AV97" i="1" s="1"/>
  <c r="F39" i="4"/>
  <c r="BD98" i="1" s="1"/>
  <c r="P127" i="4" l="1"/>
  <c r="AU98" i="1" s="1"/>
  <c r="P132" i="5"/>
  <c r="AU99" i="1"/>
  <c r="T131" i="2"/>
  <c r="R133" i="5"/>
  <c r="R132" i="5" s="1"/>
  <c r="T128" i="4"/>
  <c r="T127" i="4"/>
  <c r="T133" i="5"/>
  <c r="T132" i="5" s="1"/>
  <c r="BK128" i="4"/>
  <c r="J128" i="4" s="1"/>
  <c r="J99" i="4" s="1"/>
  <c r="P201" i="3"/>
  <c r="BK269" i="3"/>
  <c r="J269" i="3" s="1"/>
  <c r="J113" i="3" s="1"/>
  <c r="T201" i="3"/>
  <c r="T138" i="3"/>
  <c r="T137" i="3" s="1"/>
  <c r="BK291" i="2"/>
  <c r="J291" i="2" s="1"/>
  <c r="J104" i="2" s="1"/>
  <c r="P138" i="3"/>
  <c r="P137" i="3"/>
  <c r="AU97" i="1" s="1"/>
  <c r="T291" i="2"/>
  <c r="R201" i="3"/>
  <c r="R138" i="3"/>
  <c r="R137" i="3" s="1"/>
  <c r="R128" i="4"/>
  <c r="R127" i="4"/>
  <c r="R131" i="2"/>
  <c r="R130" i="2" s="1"/>
  <c r="P291" i="2"/>
  <c r="P130" i="2" s="1"/>
  <c r="AU96" i="1" s="1"/>
  <c r="BK131" i="2"/>
  <c r="J292" i="2"/>
  <c r="J105" i="2"/>
  <c r="BK138" i="3"/>
  <c r="J138" i="3"/>
  <c r="J99" i="3" s="1"/>
  <c r="J270" i="3"/>
  <c r="J114" i="3"/>
  <c r="BK201" i="3"/>
  <c r="J201" i="3" s="1"/>
  <c r="J105" i="3" s="1"/>
  <c r="BK186" i="4"/>
  <c r="J186" i="4" s="1"/>
  <c r="J104" i="4" s="1"/>
  <c r="J129" i="4"/>
  <c r="J100" i="4" s="1"/>
  <c r="BK133" i="5"/>
  <c r="J217" i="5"/>
  <c r="J108" i="5" s="1"/>
  <c r="BK225" i="5"/>
  <c r="J225" i="5"/>
  <c r="J109" i="5"/>
  <c r="J36" i="2"/>
  <c r="AW96" i="1" s="1"/>
  <c r="AT96" i="1" s="1"/>
  <c r="AZ95" i="1"/>
  <c r="AZ94" i="1" s="1"/>
  <c r="W29" i="1" s="1"/>
  <c r="BC95" i="1"/>
  <c r="BC94" i="1" s="1"/>
  <c r="W32" i="1" s="1"/>
  <c r="BD95" i="1"/>
  <c r="BD94" i="1" s="1"/>
  <c r="W33" i="1" s="1"/>
  <c r="BB95" i="1"/>
  <c r="BB94" i="1" s="1"/>
  <c r="W31" i="1" s="1"/>
  <c r="J36" i="4"/>
  <c r="AW98" i="1" s="1"/>
  <c r="AT98" i="1" s="1"/>
  <c r="J36" i="5"/>
  <c r="AW99" i="1" s="1"/>
  <c r="AT99" i="1" s="1"/>
  <c r="F36" i="4"/>
  <c r="BA98" i="1"/>
  <c r="J36" i="3"/>
  <c r="AW97" i="1" s="1"/>
  <c r="AT97" i="1" s="1"/>
  <c r="F36" i="5"/>
  <c r="BA99" i="1" s="1"/>
  <c r="F36" i="3"/>
  <c r="BA97" i="1" s="1"/>
  <c r="F36" i="2"/>
  <c r="BA96" i="1" s="1"/>
  <c r="BK130" i="2" l="1"/>
  <c r="J130" i="2" s="1"/>
  <c r="J98" i="2" s="1"/>
  <c r="BK132" i="5"/>
  <c r="J132" i="5" s="1"/>
  <c r="J98" i="5" s="1"/>
  <c r="T130" i="2"/>
  <c r="BK127" i="4"/>
  <c r="J127" i="4" s="1"/>
  <c r="J32" i="4" s="1"/>
  <c r="AG98" i="1" s="1"/>
  <c r="AN98" i="1" s="1"/>
  <c r="BK137" i="3"/>
  <c r="J137" i="3"/>
  <c r="J32" i="3" s="1"/>
  <c r="AG97" i="1" s="1"/>
  <c r="AN97" i="1" s="1"/>
  <c r="J131" i="2"/>
  <c r="J99" i="2" s="1"/>
  <c r="J133" i="5"/>
  <c r="J99" i="5" s="1"/>
  <c r="AU95" i="1"/>
  <c r="AU94" i="1" s="1"/>
  <c r="BA95" i="1"/>
  <c r="AW95" i="1"/>
  <c r="AX95" i="1"/>
  <c r="AV95" i="1"/>
  <c r="J32" i="2"/>
  <c r="AG96" i="1"/>
  <c r="AN96" i="1" s="1"/>
  <c r="AX94" i="1"/>
  <c r="AY94" i="1"/>
  <c r="AY95" i="1"/>
  <c r="AV94" i="1"/>
  <c r="AK29" i="1" s="1"/>
  <c r="J98" i="3" l="1"/>
  <c r="J41" i="4"/>
  <c r="J98" i="4"/>
  <c r="J41" i="2"/>
  <c r="J41" i="3"/>
  <c r="BA94" i="1"/>
  <c r="AW94" i="1" s="1"/>
  <c r="AK30" i="1" s="1"/>
  <c r="AT95" i="1"/>
  <c r="J32" i="5"/>
  <c r="AG99" i="1"/>
  <c r="AN99" i="1" s="1"/>
  <c r="J41" i="5" l="1"/>
  <c r="W30" i="1"/>
  <c r="AT94" i="1"/>
  <c r="AG95" i="1"/>
  <c r="AG94" i="1" s="1"/>
  <c r="AN94" i="1" s="1"/>
  <c r="AN95" i="1" l="1"/>
  <c r="AK26" i="1"/>
  <c r="AK35" i="1" s="1"/>
</calcChain>
</file>

<file path=xl/sharedStrings.xml><?xml version="1.0" encoding="utf-8"?>
<sst xmlns="http://schemas.openxmlformats.org/spreadsheetml/2006/main" count="6955" uniqueCount="1108">
  <si>
    <t>Export Komplet</t>
  </si>
  <si>
    <t/>
  </si>
  <si>
    <t>2.0</t>
  </si>
  <si>
    <t>False</t>
  </si>
  <si>
    <t>{c9646f7b-47bb-4825-a443-f5a4e3cbff19}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</si>
  <si>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</si>
  <si>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</si>
  <si>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</si>
  <si>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</si>
  <si>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</si>
  <si>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</si>
  <si>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</si>
  <si>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</si>
  <si>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SWHG_1912</t>
  </si>
  <si>
    <t>Stavba:</t>
  </si>
  <si>
    <t>Bytový dům čp.380,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</si>
  <si>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</si>
  <si>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</si>
  <si>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</si>
  <si>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</si>
  <si>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</si>
  <si>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</si>
  <si>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</si>
  <si>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</si>
  <si>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</si>
  <si>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</si>
  <si>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</si>
  <si>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</si>
  <si>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</si>
  <si>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</si>
  <si>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</si>
  <si>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</si>
  <si>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</si>
  <si>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</si>
  <si>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</si>
  <si>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</si>
  <si>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</si>
  <si>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</si>
  <si>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</si>
  <si>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</si>
  <si>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</si>
  <si>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</si>
  <si>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</si>
  <si>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</si>
  <si>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</si>
  <si>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</si>
  <si>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</si>
  <si>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</si>
  <si>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</si>
  <si>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</si>
  <si>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</si>
  <si>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</si>
  <si>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</si>
  <si>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</si>
  <si>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</si>
  <si>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</si>
  <si>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</si>
  <si>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</si>
  <si>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</si>
  <si>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</si>
  <si>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</si>
  <si>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</si>
  <si>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</si>
  <si>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</si>
  <si>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</si>
  <si>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</si>
  <si>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</si>
  <si>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</si>
  <si>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</si>
  <si>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</si>
  <si>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</si>
  <si>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</si>
  <si>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</si>
  <si>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</si>
  <si>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</si>
  <si>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</si>
  <si>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</si>
  <si>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</si>
  <si>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04</t>
  </si>
  <si>
    <t>Typ objektu A</t>
  </si>
  <si>
    <t>STA</t>
  </si>
  <si>
    <t>1</t>
  </si>
  <si>
    <t>{eb1ea411-b33a-4057-b21c-cac1dbfc4133}</t>
  </si>
  <si>
    <t>/</t>
  </si>
  <si>
    <t>D.1.4.1</t>
  </si>
  <si>
    <t>Zdravotně technické instalace</t>
  </si>
  <si>
    <t>Soupis</t>
  </si>
  <si>
    <t>2</t>
  </si>
  <si>
    <t>{53bbd14b-d2e9-4b40-aea5-366aed6f20fb}</t>
  </si>
  <si>
    <t>D.1.4.4</t>
  </si>
  <si>
    <t>Vytápění</t>
  </si>
  <si>
    <t>{30bf4419-ab61-4f7a-8d60-c89f964ee5a8}</t>
  </si>
  <si>
    <t>IO 01</t>
  </si>
  <si>
    <t>Vodovodní přípojka</t>
  </si>
  <si>
    <t>{80402afb-735e-42d2-9ee7-144757a5370d}</t>
  </si>
  <si>
    <t>IO 02</t>
  </si>
  <si>
    <t>Přípojka jednotné kanalizace</t>
  </si>
  <si>
    <t>{fd08dc45-6bd6-49a8-970c-c96732ab97c5}</t>
  </si>
  <si>
    <t>KRYCÍ LIST SOUPISU PRACÍ</t>
  </si>
  <si>
    <t>Objekt:</t>
  </si>
  <si>
    <t>SO 04 -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</si>
  <si>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</si>
  <si>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</si>
  <si>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</si>
  <si>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</si>
  <si>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</si>
  <si>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</si>
  <si>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</si>
  <si>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</si>
  <si>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</si>
  <si>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</si>
  <si>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</si>
  <si>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</si>
  <si>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</si>
  <si>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</si>
  <si>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</si>
  <si>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</si>
  <si>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</si>
  <si>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</si>
  <si>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</si>
  <si>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</si>
  <si>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</si>
  <si>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</si>
  <si>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</si>
  <si>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</si>
  <si>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</si>
  <si>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</si>
  <si>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</si>
  <si>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</si>
  <si>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</si>
  <si>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</si>
  <si>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</si>
  <si>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</si>
  <si>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</si>
  <si>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</si>
  <si>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</si>
  <si>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</si>
  <si>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</si>
  <si>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</si>
  <si>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</si>
  <si>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</si>
  <si>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1782622749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</si>
  <si>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</si>
  <si>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</si>
  <si>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</si>
  <si>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</si>
  <si>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</si>
  <si>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</si>
  <si>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</si>
  <si>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</si>
  <si>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</si>
  <si>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</si>
  <si>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</si>
  <si>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</si>
  <si>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</si>
  <si>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</si>
  <si>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</si>
  <si>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</si>
  <si>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</si>
  <si>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</si>
  <si>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-1674733310</t>
  </si>
  <si>
    <t>132212101</t>
  </si>
  <si>
    <t>Hloubení rýh š do 600 mm ručním nebo pneum nářadím v soudržných horninách tř. 3</t>
  </si>
  <si>
    <t>784105881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</si>
  <si>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</si>
  <si>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</si>
  <si>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</si>
  <si>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</si>
  <si>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</si>
  <si>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</si>
  <si>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</si>
  <si>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</si>
  <si>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</si>
  <si>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</si>
  <si>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</si>
  <si>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</si>
  <si>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</si>
  <si>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</si>
  <si>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</si>
  <si>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</si>
  <si>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</si>
  <si>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</si>
  <si>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1532488372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</si>
  <si>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</si>
  <si>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</si>
  <si>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</si>
  <si>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</si>
  <si>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</si>
  <si>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</si>
  <si>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</si>
  <si>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</si>
  <si>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</si>
  <si>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</si>
  <si>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1609365339</t>
  </si>
  <si>
    <t>6</t>
  </si>
  <si>
    <t>161101101</t>
  </si>
  <si>
    <t>Svislé přemístění výkopku z horniny tř. 1 až 4 hl výkopu do 2,5 m</t>
  </si>
  <si>
    <t>-607085995</t>
  </si>
  <si>
    <t>7</t>
  </si>
  <si>
    <t>162701105</t>
  </si>
  <si>
    <t>Vodorovné přemístění do 10000 m výkopku/sypaniny z horniny tř. 1 až 4 - přebytečná zemina</t>
  </si>
  <si>
    <t>1680831531</t>
  </si>
  <si>
    <t>47,599+6,022</t>
  </si>
  <si>
    <t>8</t>
  </si>
  <si>
    <t>171201201</t>
  </si>
  <si>
    <t>Uložení sypaniny na skládky</t>
  </si>
  <si>
    <t>1726560868</t>
  </si>
  <si>
    <t>53,621</t>
  </si>
  <si>
    <t>9</t>
  </si>
  <si>
    <t>171201211</t>
  </si>
  <si>
    <t>Poplatek za uložení stavebního odpadu - zeminy a kameniva na skládce</t>
  </si>
  <si>
    <t>t</t>
  </si>
  <si>
    <t>293837610</t>
  </si>
  <si>
    <t>53,621*1,70</t>
  </si>
  <si>
    <t>10</t>
  </si>
  <si>
    <t>174101101</t>
  </si>
  <si>
    <t>Zásyp jam, šachet rýh nebo kolem objektů sypaninou se zhutněním</t>
  </si>
  <si>
    <t>108615558</t>
  </si>
  <si>
    <t>127,688+26,843-53,621</t>
  </si>
  <si>
    <t>11</t>
  </si>
  <si>
    <t>175111101</t>
  </si>
  <si>
    <t>Obsypání potrubí ručně sypaninou bez prohození sítem, uloženou do 3 m</t>
  </si>
  <si>
    <t>-995400487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</si>
  <si>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</si>
  <si>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</si>
  <si>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</si>
  <si>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</si>
  <si>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</si>
  <si>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</si>
  <si>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</si>
  <si>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</si>
  <si>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</si>
  <si>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</si>
  <si>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</si>
  <si>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</si>
  <si>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</si>
  <si>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</si>
  <si>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</si>
  <si>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</si>
  <si>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</si>
  <si>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</si>
  <si>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</si>
  <si>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</si>
  <si>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</si>
  <si>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</si>
  <si>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</si>
  <si>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601731567</t>
  </si>
  <si>
    <t>47,599*1,70*1,12</t>
  </si>
  <si>
    <t>Vodorovné konstrukce</t>
  </si>
  <si>
    <t>13</t>
  </si>
  <si>
    <t>451573111</t>
  </si>
  <si>
    <t>Lože pod potrubí otevřený výkop ze štěrkopísku  16-32</t>
  </si>
  <si>
    <t>1018491275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</si>
  <si>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</si>
  <si>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</si>
  <si>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</si>
  <si>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</si>
  <si>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</si>
  <si>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</si>
  <si>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</si>
  <si>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</si>
  <si>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</si>
  <si>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</si>
  <si>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</si>
  <si>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</si>
  <si>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</si>
  <si>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</si>
  <si>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</si>
  <si>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</si>
  <si>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</si>
  <si>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</si>
  <si>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</si>
  <si>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</si>
  <si>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</si>
  <si>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</si>
  <si>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</si>
  <si>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</si>
  <si>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-2091782901</t>
  </si>
  <si>
    <t>899722113</t>
  </si>
  <si>
    <t>Krytí potrubí z plastů výstražnou fólií z PVC 34cm</t>
  </si>
  <si>
    <t>217428434</t>
  </si>
  <si>
    <t>998</t>
  </si>
  <si>
    <t>Přesun hmot</t>
  </si>
  <si>
    <t>16</t>
  </si>
  <si>
    <t>998011002</t>
  </si>
  <si>
    <t>Přesun hmot pro budovy zděné v do 12 m</t>
  </si>
  <si>
    <t>-684699077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</si>
  <si>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</si>
  <si>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</si>
  <si>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</si>
  <si>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</si>
  <si>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</si>
  <si>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</si>
  <si>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</si>
  <si>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</si>
  <si>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</si>
  <si>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</si>
  <si>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</si>
  <si>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</si>
  <si>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</si>
  <si>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</si>
  <si>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</si>
  <si>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</si>
  <si>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</si>
  <si>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721174024</t>
  </si>
  <si>
    <t>Potrubí kanalizační z PP odpadní DN 75</t>
  </si>
  <si>
    <t>-327919032</t>
  </si>
  <si>
    <t>721174025</t>
  </si>
  <si>
    <t>Potrubí kanalizační z PP odpadní DN 110</t>
  </si>
  <si>
    <t>613065235</t>
  </si>
  <si>
    <t>22</t>
  </si>
  <si>
    <t>721174042</t>
  </si>
  <si>
    <t>Potrubí kanalizační z PP připojovací DN 40</t>
  </si>
  <si>
    <t>-598011087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</si>
  <si>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</si>
  <si>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</si>
  <si>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</si>
  <si>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</si>
  <si>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</si>
  <si>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</si>
  <si>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-1878666235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</si>
  <si>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</si>
  <si>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</si>
  <si>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</si>
  <si>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</si>
  <si>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</si>
  <si>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</si>
  <si>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-635930914</t>
  </si>
  <si>
    <t>"1.NP" 5,52</t>
  </si>
  <si>
    <t>25</t>
  </si>
  <si>
    <t>721174045</t>
  </si>
  <si>
    <t>Potrubí kanalizační z PP připojovací DN 110</t>
  </si>
  <si>
    <t>108365346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</si>
  <si>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</si>
  <si>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</si>
  <si>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</si>
  <si>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</si>
  <si>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</si>
  <si>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</si>
  <si>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</si>
  <si>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-918427308</t>
  </si>
  <si>
    <t>27</t>
  </si>
  <si>
    <t>721194105</t>
  </si>
  <si>
    <t>Vyvedení a upevnění odpadních výpustek DN 50</t>
  </si>
  <si>
    <t>-1117105769</t>
  </si>
  <si>
    <t>28</t>
  </si>
  <si>
    <t>721194109</t>
  </si>
  <si>
    <t>Vyvedení a upevnění odpadních výpustek DN 100</t>
  </si>
  <si>
    <t>-386788775</t>
  </si>
  <si>
    <t>29</t>
  </si>
  <si>
    <t>721226512</t>
  </si>
  <si>
    <t>Zápachová uzávěrka podomítková pro pračku a myčku DN 50</t>
  </si>
  <si>
    <t>-1505069088</t>
  </si>
  <si>
    <t>7+7</t>
  </si>
  <si>
    <t>30</t>
  </si>
  <si>
    <t>721242106</t>
  </si>
  <si>
    <t>Lapač střešních splavenin z PP se zápachovou klapkou a lapacím košem DN 125</t>
  </si>
  <si>
    <t>-1301733700</t>
  </si>
  <si>
    <t>31</t>
  </si>
  <si>
    <t>721273152</t>
  </si>
  <si>
    <t>Hlavice ventilační polypropylen PP DN 75</t>
  </si>
  <si>
    <t>-348755966</t>
  </si>
  <si>
    <t>32</t>
  </si>
  <si>
    <t>721273153</t>
  </si>
  <si>
    <t>Hlavice ventilační polypropylen PP DN 110</t>
  </si>
  <si>
    <t>-1280033213</t>
  </si>
  <si>
    <t>5+2</t>
  </si>
  <si>
    <t>33</t>
  </si>
  <si>
    <t>721290111</t>
  </si>
  <si>
    <t>Zkouška těsnosti potrubí kanalizace vodou do DN 125</t>
  </si>
  <si>
    <t>900658128</t>
  </si>
  <si>
    <t>18,92+37,64+110+19,70+40,49+12,79</t>
  </si>
  <si>
    <t>34</t>
  </si>
  <si>
    <t>721290112</t>
  </si>
  <si>
    <t>Zkouška těsnosti potrubí kanalizace vodou do DN 200</t>
  </si>
  <si>
    <t>605581459</t>
  </si>
  <si>
    <t>722</t>
  </si>
  <si>
    <t>Zdravotechnika - vnitřní vodovod</t>
  </si>
  <si>
    <t>35</t>
  </si>
  <si>
    <t>722174012R</t>
  </si>
  <si>
    <t>Potrubí vodovodní plastové PP-RCT PN 16 D 20 x 2,8 mm</t>
  </si>
  <si>
    <t>-1065938593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</si>
  <si>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</si>
  <si>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</si>
  <si>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</si>
  <si>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</si>
  <si>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</si>
  <si>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</si>
  <si>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2068818603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</si>
  <si>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</si>
  <si>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</si>
  <si>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</si>
  <si>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</si>
  <si>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</si>
  <si>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</si>
  <si>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90170646</t>
  </si>
  <si>
    <t>"potrubí 1.NP" 7,46</t>
  </si>
  <si>
    <t>38</t>
  </si>
  <si>
    <t>722174015R</t>
  </si>
  <si>
    <t>Potrubí vodovodní plastové PP-RCT PN 16 D 40 x 5,5 mm</t>
  </si>
  <si>
    <t>-989230156</t>
  </si>
  <si>
    <t>"potrubí 1.NP" 8,05</t>
  </si>
  <si>
    <t>39</t>
  </si>
  <si>
    <t>722174087</t>
  </si>
  <si>
    <t>Potrubí vodovodní plastové PE do D 50 mm</t>
  </si>
  <si>
    <t>1498536198</t>
  </si>
  <si>
    <t>40</t>
  </si>
  <si>
    <t>722181221</t>
  </si>
  <si>
    <t>Ochrana vodovodního potrubí přilepenými termoizolačními trubicemi z PE tl do 9 mm DN do 22 mm</t>
  </si>
  <si>
    <t>-1667919149</t>
  </si>
  <si>
    <t>"studená voda" 16,49+77,07+18,25</t>
  </si>
  <si>
    <t>41</t>
  </si>
  <si>
    <t>722181222</t>
  </si>
  <si>
    <t>Ochrana vodovodního potrubí přilepenými termoizolačními trubicemi z PE tl do 9 mm DN do 45 mm</t>
  </si>
  <si>
    <t>-372211812</t>
  </si>
  <si>
    <t>"studená voda" 17,03+38,85+13,94</t>
  </si>
  <si>
    <t>42</t>
  </si>
  <si>
    <t>722181232</t>
  </si>
  <si>
    <t>Ochrana vodovodního potrubí přilepenými termoizolačními trubicemi z PE tl do 13 mm DN do 45 mm</t>
  </si>
  <si>
    <t>2014872353</t>
  </si>
  <si>
    <t>"studená voda" 7,46+8,05</t>
  </si>
  <si>
    <t>43</t>
  </si>
  <si>
    <t>722181241</t>
  </si>
  <si>
    <t>Ochrana vodovodního potrubí přilepenými termoizolačními trubicemi z PE tl do 20 mm DN do 22 mm</t>
  </si>
  <si>
    <t>-554027145</t>
  </si>
  <si>
    <t>"teplá voda" 16,04+74,21+15,51</t>
  </si>
  <si>
    <t>44</t>
  </si>
  <si>
    <t>722181252</t>
  </si>
  <si>
    <t>Ochrana vodovodního potrubí přilepenými termoizolačními trubicemi z PE tl do 25 mm DN do 45 mm</t>
  </si>
  <si>
    <t>-459745115</t>
  </si>
  <si>
    <t>"teplá voda" 12,91+22,75+8,83</t>
  </si>
  <si>
    <t>45</t>
  </si>
  <si>
    <t>722220161</t>
  </si>
  <si>
    <t>Nástěnný komplet plastový PPR PN 20 DN 20 x G 1/2</t>
  </si>
  <si>
    <t>soubor</t>
  </si>
  <si>
    <t>-1159487299</t>
  </si>
  <si>
    <t>46</t>
  </si>
  <si>
    <t>722232047</t>
  </si>
  <si>
    <t>Kohout kulový přímý G 6/4 PN 42 do 185°C vnitřní závit</t>
  </si>
  <si>
    <t>-543618181</t>
  </si>
  <si>
    <t>47</t>
  </si>
  <si>
    <t>722290226</t>
  </si>
  <si>
    <t>Zkouška těsnosti vodovodního potrubí závitového do DN 50</t>
  </si>
  <si>
    <t>-373660143</t>
  </si>
  <si>
    <t>141,92+212,88+56,53</t>
  </si>
  <si>
    <t>48</t>
  </si>
  <si>
    <t>722290234</t>
  </si>
  <si>
    <t>Proplach a dezinfekce vodovodního potrubí do DN 80</t>
  </si>
  <si>
    <t>-2081323122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</si>
  <si>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</si>
  <si>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</si>
  <si>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</si>
  <si>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</si>
  <si>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</si>
  <si>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-660620896</t>
  </si>
  <si>
    <t>6+3</t>
  </si>
  <si>
    <t>50</t>
  </si>
  <si>
    <t>725211603</t>
  </si>
  <si>
    <t>Umyvadlo keramické bílé šířky 600 mm bez krytu na sifon připevněné na stěnu šrouby</t>
  </si>
  <si>
    <t>-381612015</t>
  </si>
  <si>
    <t>51</t>
  </si>
  <si>
    <t>725211703</t>
  </si>
  <si>
    <t>Umývátko keramické bílé stěnové šířky 450 mm připevněné na stěnu šrouby</t>
  </si>
  <si>
    <t>-41332172</t>
  </si>
  <si>
    <t>52</t>
  </si>
  <si>
    <t>725222116</t>
  </si>
  <si>
    <t>Vana bez armatur výtokových akrylátová se zápachovou uzávěrkou 1700x700 mm</t>
  </si>
  <si>
    <t>-953316267</t>
  </si>
  <si>
    <t>4+1</t>
  </si>
  <si>
    <t>53</t>
  </si>
  <si>
    <t>725241112</t>
  </si>
  <si>
    <t>Vanička sprchová akrylátová čtvercová 900x900 mm</t>
  </si>
  <si>
    <t>-34419034</t>
  </si>
  <si>
    <t>54</t>
  </si>
  <si>
    <t>725244523</t>
  </si>
  <si>
    <t>Zástěna sprchová rohová rámová se skleněnou výplní tl. 4 a 5 mm dveře posuvné dvoudílné vstup z rohu na vaničku 900x900 mm</t>
  </si>
  <si>
    <t>23448316</t>
  </si>
  <si>
    <t>55</t>
  </si>
  <si>
    <t>725319111</t>
  </si>
  <si>
    <t>Montáž dřezu ostatních typů - dřez součástí kuchyňské linky</t>
  </si>
  <si>
    <t>226478066</t>
  </si>
  <si>
    <t>3+4</t>
  </si>
  <si>
    <t>56</t>
  </si>
  <si>
    <t>725813111</t>
  </si>
  <si>
    <t>Ventil rohový bez připojovací trubičky nebo flexi hadičky G 1/2</t>
  </si>
  <si>
    <t>-1913678854</t>
  </si>
  <si>
    <t>15*2</t>
  </si>
  <si>
    <t>7*2</t>
  </si>
  <si>
    <t>57</t>
  </si>
  <si>
    <t>725813112</t>
  </si>
  <si>
    <t>Ventil rohový pračkový G 3/4</t>
  </si>
  <si>
    <t>528483187</t>
  </si>
  <si>
    <t>58</t>
  </si>
  <si>
    <t>725821325</t>
  </si>
  <si>
    <t>Baterie dřezová stojánková páková s otáčivým kulatým ústím a délkou ramínka 220 mm</t>
  </si>
  <si>
    <t>-4189643</t>
  </si>
  <si>
    <t>59</t>
  </si>
  <si>
    <t>725822611</t>
  </si>
  <si>
    <t>Baterie umyvadlová stojánková páková bez výpusti</t>
  </si>
  <si>
    <t>2002508318</t>
  </si>
  <si>
    <t>60</t>
  </si>
  <si>
    <t>725831313</t>
  </si>
  <si>
    <t>Baterie vanová nástěnná páková s příslušenstvím a pohyblivým držákem</t>
  </si>
  <si>
    <t>-756409927</t>
  </si>
  <si>
    <t>61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</si>
  <si>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</si>
  <si>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</si>
  <si>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</si>
  <si>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</si>
  <si>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</si>
  <si>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</si>
  <si>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</si>
  <si>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</si>
  <si>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</si>
  <si>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</si>
  <si>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</si>
  <si>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</si>
  <si>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</si>
  <si>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</si>
  <si>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</si>
  <si>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</si>
  <si>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</si>
  <si>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</si>
  <si>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</si>
  <si>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</si>
  <si>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</si>
  <si>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</si>
  <si>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</si>
  <si>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311145775</t>
  </si>
  <si>
    <t>1,00*0,60*(58,00+2,00)</t>
  </si>
  <si>
    <t>-1426416314</t>
  </si>
  <si>
    <t>133202011</t>
  </si>
  <si>
    <t>Hloubení šachet ručním nebo pneum nářadím v soudržných horninách tř. 3, plocha výkopu do 4 m2</t>
  </si>
  <si>
    <t>923151072</t>
  </si>
  <si>
    <t>armaturní šachta</t>
  </si>
  <si>
    <t>2,00*1,50*2,01</t>
  </si>
  <si>
    <t>133202019</t>
  </si>
  <si>
    <t>Příplatek za lepivost u hloubení šachet ručním nebo pneum nářadím v horninách tř. 3</t>
  </si>
  <si>
    <t>1776035685</t>
  </si>
  <si>
    <t>151101201</t>
  </si>
  <si>
    <t>Zřízení příložného pažení stěn výkopu hl do 4 m</t>
  </si>
  <si>
    <t>-1877493727</t>
  </si>
  <si>
    <t>(2,00+1,50)*2*2,01</t>
  </si>
  <si>
    <t>151101211</t>
  </si>
  <si>
    <t>Odstranění příložného pažení stěn hl do 4 m</t>
  </si>
  <si>
    <t>128818815</t>
  </si>
  <si>
    <t>151101301</t>
  </si>
  <si>
    <t>Zřízení rozepření stěn při pažení příložném hl do 4 m</t>
  </si>
  <si>
    <t>-1855810573</t>
  </si>
  <si>
    <t>151101311</t>
  </si>
  <si>
    <t>Odstranění rozepření stěn při pažení příložném hl do 4 m</t>
  </si>
  <si>
    <t>1541678241</t>
  </si>
  <si>
    <t>1866871516</t>
  </si>
  <si>
    <t>6,03</t>
  </si>
  <si>
    <t>-1090553235</t>
  </si>
  <si>
    <t>1,00*0,10*(58,00+2,00)</t>
  </si>
  <si>
    <t>1,439*1,139*2,01</t>
  </si>
  <si>
    <t>-1563981229</t>
  </si>
  <si>
    <t>-1506561316</t>
  </si>
  <si>
    <t>9,294*1,70</t>
  </si>
  <si>
    <t>1158060435</t>
  </si>
  <si>
    <t>36-21-6</t>
  </si>
  <si>
    <t>6,03-3,294</t>
  </si>
  <si>
    <t>1513432961</t>
  </si>
  <si>
    <t>1,00*0,35*(58,00+2,00)</t>
  </si>
  <si>
    <t>175111109</t>
  </si>
  <si>
    <t>Příplatek k obsypání potrubí za ruční prohození sypaninysítem, uložené do 3 m</t>
  </si>
  <si>
    <t>-571499582</t>
  </si>
  <si>
    <t>Svislé a kompletní konstrukce</t>
  </si>
  <si>
    <t>388129320</t>
  </si>
  <si>
    <t>Montáž ŽB dílců prefabrikovaných kanálů pro IS uzavřeného profilu hmotnosti do 4 t</t>
  </si>
  <si>
    <t>27178211</t>
  </si>
  <si>
    <t>388129720</t>
  </si>
  <si>
    <t>Montáž ŽB krycích desek prefabrikovaných kanálů pro IS hmotnosti do 1 t</t>
  </si>
  <si>
    <t>1491937302</t>
  </si>
  <si>
    <t>PFB.1140012</t>
  </si>
  <si>
    <t>Šachty vodoměrné 1439/1139/2001</t>
  </si>
  <si>
    <t>1789467179</t>
  </si>
  <si>
    <t>PFB.1140051</t>
  </si>
  <si>
    <t>Zákrytová deska 144/139/20 ZD1 - D400</t>
  </si>
  <si>
    <t>-398233992</t>
  </si>
  <si>
    <t>Lože pod potrubí otevřený výkop ze štěrkopísku</t>
  </si>
  <si>
    <t>1463951445</t>
  </si>
  <si>
    <t>866211005</t>
  </si>
  <si>
    <t>Montáž potrubí předizolovaného ocelového DN 50 vnějšího průměru D 160 mm</t>
  </si>
  <si>
    <t>-785201829</t>
  </si>
  <si>
    <t>866231006</t>
  </si>
  <si>
    <t>Montáž potrubí předizolovaného ocelového DN 65 vnějšího průměru D 180 mm</t>
  </si>
  <si>
    <t>-1148308679</t>
  </si>
  <si>
    <t>867211005</t>
  </si>
  <si>
    <t>Spojka potrubí předizolovaného ocelového DN 50 vnějšího průměru D 160 mm</t>
  </si>
  <si>
    <t>-1324097119</t>
  </si>
  <si>
    <t>867231006</t>
  </si>
  <si>
    <t>Spojka potrubí předizolovaného ocelového DN 65 vnějšího průměru D 180 mm</t>
  </si>
  <si>
    <t>-1269457689</t>
  </si>
  <si>
    <t>552101001</t>
  </si>
  <si>
    <t>Předizolované potrubí Twin 50, 2x50x4.6 /200</t>
  </si>
  <si>
    <t>256</t>
  </si>
  <si>
    <t>64</t>
  </si>
  <si>
    <t>1991075303</t>
  </si>
  <si>
    <t>58*1,05 'Přepočtené koeficientem množství</t>
  </si>
  <si>
    <t>552101011</t>
  </si>
  <si>
    <t>Předizolované potrubí Twin 63, 2x63x5.8 /200</t>
  </si>
  <si>
    <t>842379330</t>
  </si>
  <si>
    <t>2*1,05 'Přepočtené koeficientem množství</t>
  </si>
  <si>
    <t>552101021</t>
  </si>
  <si>
    <t>Domovní přípojka twin 50x4.6/200 (PN6)</t>
  </si>
  <si>
    <t>-1970125472</t>
  </si>
  <si>
    <t>552101031</t>
  </si>
  <si>
    <t>Pryžová koncová zátka, Twin 200, pro 2x40-50-63</t>
  </si>
  <si>
    <t>133817272</t>
  </si>
  <si>
    <t>552101041</t>
  </si>
  <si>
    <t>Přechodová spojka 50x4.6-G1 1/4 AG, 6 bar</t>
  </si>
  <si>
    <t>2118931001</t>
  </si>
  <si>
    <t>552101042</t>
  </si>
  <si>
    <t>přechodová spojka 63x5.8-G2 AG, 6 bar</t>
  </si>
  <si>
    <t>-1934100613</t>
  </si>
  <si>
    <t>552101051</t>
  </si>
  <si>
    <t>podélná spojovací sada 200/175, se dvěma smrštitělnými manžetami</t>
  </si>
  <si>
    <t>86965856</t>
  </si>
  <si>
    <t>552101061</t>
  </si>
  <si>
    <t>Dvojitá spojka 50x4.6-50x4.6, 6 bar</t>
  </si>
  <si>
    <t>1964932967</t>
  </si>
  <si>
    <t>552101071</t>
  </si>
  <si>
    <t>Stěnová průchodka 175/200 (bez odolnosti proti tlakové vodě)</t>
  </si>
  <si>
    <t>-710884118</t>
  </si>
  <si>
    <t>552101081</t>
  </si>
  <si>
    <t>Izolační sada T-kusu 200/175/140</t>
  </si>
  <si>
    <t>-1639541989</t>
  </si>
  <si>
    <t>552101091</t>
  </si>
  <si>
    <t>T-kus 40+50, G1 1/4 IG, včetně O-kroužku</t>
  </si>
  <si>
    <t>-267262640</t>
  </si>
  <si>
    <t>552101093</t>
  </si>
  <si>
    <t>hrdlo pro pevný bod 40+50, G1 1/4 IG /R1 1/4 AG, včetně O-kroužku</t>
  </si>
  <si>
    <t>1436477415</t>
  </si>
  <si>
    <t>892241111</t>
  </si>
  <si>
    <t>Tlaková zkouška vodou potrubí do 80</t>
  </si>
  <si>
    <t>126168664</t>
  </si>
  <si>
    <t>58,00+2,00</t>
  </si>
  <si>
    <t>-728244143</t>
  </si>
  <si>
    <t>998276101</t>
  </si>
  <si>
    <t>Přesun hmot pro trubní vedení z trub z plastických hmot otevřený výkop</t>
  </si>
  <si>
    <t>-1035731328</t>
  </si>
  <si>
    <t>713</t>
  </si>
  <si>
    <t>Izolace tepelné</t>
  </si>
  <si>
    <t>713463131</t>
  </si>
  <si>
    <t>Montáž izolace tepelné potrubí potrubními pouzdry bez úpravy slepenými 1x tl izolace do 25 mm</t>
  </si>
  <si>
    <t>1296704575</t>
  </si>
  <si>
    <t>55+15</t>
  </si>
  <si>
    <t>713463132</t>
  </si>
  <si>
    <t>Montáž izolace tepelné potrubí potrubními pouzdry bez úpravy slepenými 1x tl izolace do 50 mm</t>
  </si>
  <si>
    <t>-902513840</t>
  </si>
  <si>
    <t>15,00*2+55</t>
  </si>
  <si>
    <t>63154400</t>
  </si>
  <si>
    <t>pouzdro izolační potrubní max. 400 °C 18/25 mm</t>
  </si>
  <si>
    <t>-999452463</t>
  </si>
  <si>
    <t>55*1,1 'Přepočtené koeficientem množství</t>
  </si>
  <si>
    <t>63154401</t>
  </si>
  <si>
    <t>pouzdro izolační potrubní max. 400 °C 28/25 mm</t>
  </si>
  <si>
    <t>-1599296883</t>
  </si>
  <si>
    <t>15*1,1 'Přepočtené koeficientem množství</t>
  </si>
  <si>
    <t>63154422</t>
  </si>
  <si>
    <t>pouzdro izolační potrubní max. 400 °C 35/30 mm</t>
  </si>
  <si>
    <t>-1944911039</t>
  </si>
  <si>
    <t>63154423</t>
  </si>
  <si>
    <t>pouzdro izolační potrubní max. 400 °C 42/30 mm</t>
  </si>
  <si>
    <t>1436195976</t>
  </si>
  <si>
    <t>63154439</t>
  </si>
  <si>
    <t>pouzdro izolační potrubní max. 400 °C 54/30 mm</t>
  </si>
  <si>
    <t>503979043</t>
  </si>
  <si>
    <t>998713202</t>
  </si>
  <si>
    <t>Přesun hmot procentní pro izolace tepelné v objektech v do 12 m</t>
  </si>
  <si>
    <t>%</t>
  </si>
  <si>
    <t>1924036210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</si>
  <si>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</si>
  <si>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</si>
  <si>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</si>
  <si>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</si>
  <si>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-652993523</t>
  </si>
  <si>
    <t>484301151</t>
  </si>
  <si>
    <t>Bytová stanice pro decentralizovanou přípravu teplé vody s jedním směšovaným okruhem vytápění 19 l/min</t>
  </si>
  <si>
    <t>-1331748441</t>
  </si>
  <si>
    <t>484301161</t>
  </si>
  <si>
    <t>Připojovací set kulových kohoutů</t>
  </si>
  <si>
    <t>-1016454187</t>
  </si>
  <si>
    <t>484301162</t>
  </si>
  <si>
    <t>Podomítková skříň CP</t>
  </si>
  <si>
    <t>501627945</t>
  </si>
  <si>
    <t>484301163</t>
  </si>
  <si>
    <t>Prostorový termostat 230V</t>
  </si>
  <si>
    <t>-815986409</t>
  </si>
  <si>
    <t>998732202</t>
  </si>
  <si>
    <t>Přesun hmot procentní pro strojovny v objektech v do 12 m</t>
  </si>
  <si>
    <t>1313037720</t>
  </si>
  <si>
    <t>733</t>
  </si>
  <si>
    <t>Ústřední vytápění - rozvodné potrubí</t>
  </si>
  <si>
    <t>733322221R</t>
  </si>
  <si>
    <t>Potrubí plastohliníkové D 16x2,0, vč.tvarovek a montáže</t>
  </si>
  <si>
    <t>818197270</t>
  </si>
  <si>
    <t>733322223R</t>
  </si>
  <si>
    <t>Potrubí plastohliníkové D 25x2,5, vč.tvarovek a montáže</t>
  </si>
  <si>
    <t>118874217</t>
  </si>
  <si>
    <t>733322224R</t>
  </si>
  <si>
    <t>Potrubí plastohliníkové D 32x3,0, vč.tvarovek a montáže</t>
  </si>
  <si>
    <t>1982895967</t>
  </si>
  <si>
    <t>733322225R</t>
  </si>
  <si>
    <t>Potrubí plastohliníkové D 40x4,0, vč.tvarovek a montáže</t>
  </si>
  <si>
    <t>-182103530</t>
  </si>
  <si>
    <t>733322226R</t>
  </si>
  <si>
    <t>Potrubí plastohliníkové D 50x4,5, vč.tvarovek a montáže</t>
  </si>
  <si>
    <t>-2044565470</t>
  </si>
  <si>
    <t>733391101</t>
  </si>
  <si>
    <t>Zkouška těsnosti potrubí plastové do D 32x3,0</t>
  </si>
  <si>
    <t>-948172773</t>
  </si>
  <si>
    <t>2880</t>
  </si>
  <si>
    <t>55+15+55</t>
  </si>
  <si>
    <t>733391102</t>
  </si>
  <si>
    <t>Zkouška těsnosti potrubí plastové do D 50x4,6</t>
  </si>
  <si>
    <t>-2124314378</t>
  </si>
  <si>
    <t>15+15</t>
  </si>
  <si>
    <t>998733202</t>
  </si>
  <si>
    <t>Přesun hmot procentní pro rozvody potrubí v objektech v do 12 m</t>
  </si>
  <si>
    <t>1135446444</t>
  </si>
  <si>
    <t>734</t>
  </si>
  <si>
    <t>Ústřední vytápění - armatury</t>
  </si>
  <si>
    <t>734209113</t>
  </si>
  <si>
    <t>Montáž armatury závitové s dvěma závity G 1/2</t>
  </si>
  <si>
    <t>193100828</t>
  </si>
  <si>
    <t>63</t>
  </si>
  <si>
    <t>6000052489</t>
  </si>
  <si>
    <t>Vyvažovací ventil STAD DN 15 s vypouštěním PN25</t>
  </si>
  <si>
    <t>1981324791</t>
  </si>
  <si>
    <t>6000052589</t>
  </si>
  <si>
    <t>Ventil STAP DN 15</t>
  </si>
  <si>
    <t>604377357</t>
  </si>
  <si>
    <t>65</t>
  </si>
  <si>
    <t>734211120</t>
  </si>
  <si>
    <t>Ventil závitový odvzdušňovací G 1/2 PN 14 do 120°C automatický</t>
  </si>
  <si>
    <t>1828565555</t>
  </si>
  <si>
    <t>66</t>
  </si>
  <si>
    <t>734221682</t>
  </si>
  <si>
    <t>Termostatická hlavice kapalinová PN 10 do 110°C otopných těles VK</t>
  </si>
  <si>
    <t>-1566872480</t>
  </si>
  <si>
    <t>67</t>
  </si>
  <si>
    <t>734261402</t>
  </si>
  <si>
    <t>Armatura připojovací rohová G 1/2x18 PN 10 do 110°C radiátorů typu VK - H šroubení</t>
  </si>
  <si>
    <t>1834962920</t>
  </si>
  <si>
    <t>68</t>
  </si>
  <si>
    <t>734291123</t>
  </si>
  <si>
    <t>Kohout plnící a vypouštěcí G 1/2 PN 10 do 90°C závitový</t>
  </si>
  <si>
    <t>-295921735</t>
  </si>
  <si>
    <t>69</t>
  </si>
  <si>
    <t>734292714</t>
  </si>
  <si>
    <t>Kohout kulový přímý G 3/4 PN 42 do 185°C vnitřní závit</t>
  </si>
  <si>
    <t>-1901877152</t>
  </si>
  <si>
    <t>70</t>
  </si>
  <si>
    <t>998734202</t>
  </si>
  <si>
    <t>Přesun hmot procentní pro armatury v objektech v do 12 m</t>
  </si>
  <si>
    <t>707909931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</si>
  <si>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</si>
  <si>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</si>
  <si>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</si>
  <si>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</si>
  <si>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</si>
  <si>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703649061</t>
  </si>
  <si>
    <t>72</t>
  </si>
  <si>
    <t>735152557</t>
  </si>
  <si>
    <t>Otopné těleso panelové VK dvoudeskové 2 přídavné přestupní plochy výška/délka 500/1000mm výkon 1452W</t>
  </si>
  <si>
    <t>-149982160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</si>
  <si>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</si>
  <si>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</si>
  <si>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</si>
  <si>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96269269</t>
  </si>
  <si>
    <t>74</t>
  </si>
  <si>
    <t>735511027</t>
  </si>
  <si>
    <t>Podlahové vytápění - systémová deska s kombinovanou tepelnou a kročejovou izolací, vč.oboustranného pásu pro spojování desek</t>
  </si>
  <si>
    <t>1755103507</t>
  </si>
  <si>
    <t>75</t>
  </si>
  <si>
    <t>735511062</t>
  </si>
  <si>
    <t>Podlahové vytápění - obvodový dilatační pás samolepící s folií</t>
  </si>
  <si>
    <t>-630676374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</si>
  <si>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</si>
  <si>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</si>
  <si>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</si>
  <si>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1733846168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</si>
  <si>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</si>
  <si>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</si>
  <si>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</si>
  <si>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900643792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</si>
  <si>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</si>
  <si>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</si>
  <si>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</si>
  <si>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1955687950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</si>
  <si>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</si>
  <si>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</si>
  <si>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</si>
  <si>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-985184640</t>
  </si>
  <si>
    <t>80</t>
  </si>
  <si>
    <t>735511101R</t>
  </si>
  <si>
    <t>Skříň rozdělovače, pod omítku UFH1, 550x760x110 mm</t>
  </si>
  <si>
    <t>1907611818</t>
  </si>
  <si>
    <t>81</t>
  </si>
  <si>
    <t>735511102R</t>
  </si>
  <si>
    <t>Skříň rozdělovače, pod omítku UFH2, 700x760x110 mm</t>
  </si>
  <si>
    <t>-562753351</t>
  </si>
  <si>
    <t>82</t>
  </si>
  <si>
    <t>735511103R</t>
  </si>
  <si>
    <t>Skříň rozdělovače, pod omítku UFH3, 850x760x110 mm</t>
  </si>
  <si>
    <t>441983269</t>
  </si>
  <si>
    <t>83</t>
  </si>
  <si>
    <t>735511138</t>
  </si>
  <si>
    <t>Podlahové vytápění - svěrné šroubení se závitem EK 3/4" pro připojení potrubí 17x2,0 mm</t>
  </si>
  <si>
    <t>-2109635422</t>
  </si>
  <si>
    <t>84</t>
  </si>
  <si>
    <t>998735202</t>
  </si>
  <si>
    <t>Přesun hmot procentní pro otopná tělesa v objektech v do 12 m</t>
  </si>
  <si>
    <t>969933399</t>
  </si>
  <si>
    <t>Práce a dodávky M</t>
  </si>
  <si>
    <t>85</t>
  </si>
  <si>
    <t>230120043</t>
  </si>
  <si>
    <t>Čištění potrubí profukováním nebo proplachováním DN 50</t>
  </si>
  <si>
    <t>-1119701412</t>
  </si>
  <si>
    <t>86</t>
  </si>
  <si>
    <t>230120044</t>
  </si>
  <si>
    <t>Čištění potrubí profukováním nebo proplachováním DN 65</t>
  </si>
  <si>
    <t>-208529785</t>
  </si>
  <si>
    <t>OST</t>
  </si>
  <si>
    <t>87</t>
  </si>
  <si>
    <t>OST01</t>
  </si>
  <si>
    <t>Napuštění a propláchnutí systému, topná zkouška</t>
  </si>
  <si>
    <t>hod</t>
  </si>
  <si>
    <t>262144</t>
  </si>
  <si>
    <t>-216546843</t>
  </si>
  <si>
    <t>VRN</t>
  </si>
  <si>
    <t>Vedlejší rozpočtové náklady</t>
  </si>
  <si>
    <t>VRN1</t>
  </si>
  <si>
    <t>Průzkumné, geodetické a projektové práce</t>
  </si>
  <si>
    <t>88</t>
  </si>
  <si>
    <t>012103000</t>
  </si>
  <si>
    <t>Geodetické práce před výstavbou</t>
  </si>
  <si>
    <t>soub</t>
  </si>
  <si>
    <t>1024</t>
  </si>
  <si>
    <t>1476384528</t>
  </si>
  <si>
    <t>89</t>
  </si>
  <si>
    <t>012303000</t>
  </si>
  <si>
    <t>Geodetické práce po výstavbě</t>
  </si>
  <si>
    <t>2144075816</t>
  </si>
  <si>
    <t>VRN4</t>
  </si>
  <si>
    <t>Inženýrská činnost</t>
  </si>
  <si>
    <t>90</t>
  </si>
  <si>
    <t>045002000</t>
  </si>
  <si>
    <t>Kompletační a koordinační činnost</t>
  </si>
  <si>
    <t>1324774519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</si>
  <si>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</si>
  <si>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</si>
  <si>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</si>
  <si>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</si>
  <si>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</si>
  <si>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</si>
  <si>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</si>
  <si>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</si>
  <si>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</si>
  <si>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</si>
  <si>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</si>
  <si>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</si>
  <si>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</si>
  <si>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</si>
  <si>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</si>
  <si>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</si>
  <si>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</si>
  <si>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</si>
  <si>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</si>
  <si>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</si>
  <si>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</si>
  <si>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</si>
  <si>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</si>
  <si>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</si>
  <si>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</si>
  <si>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</si>
  <si>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</si>
  <si>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</si>
  <si>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</si>
  <si>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</si>
  <si>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</si>
  <si>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</si>
  <si>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</si>
  <si>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</si>
  <si>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</si>
  <si>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</si>
  <si>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</si>
  <si>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</si>
  <si>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</si>
  <si>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</si>
  <si>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</si>
  <si>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</si>
  <si>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</si>
  <si>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</si>
  <si>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</si>
  <si>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</si>
  <si>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</si>
  <si>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</si>
  <si>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</si>
  <si>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</si>
  <si>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</si>
  <si>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</si>
  <si>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</si>
  <si>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</si>
  <si>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</si>
  <si>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</si>
  <si>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</si>
  <si>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</si>
  <si>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</si>
  <si>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</si>
  <si>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</si>
  <si>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</si>
  <si>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</si>
  <si>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</si>
  <si>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</si>
  <si>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</si>
  <si>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</si>
  <si>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</si>
  <si>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</si>
  <si>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</si>
  <si>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</si>
  <si>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</si>
  <si>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</si>
  <si>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</si>
  <si>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</si>
  <si>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</si>
  <si>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</si>
  <si>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</si>
  <si>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</si>
  <si>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</si>
  <si>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</si>
  <si>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</si>
  <si>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</si>
  <si>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</si>
  <si>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</si>
  <si>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</si>
  <si>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</si>
  <si>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</si>
  <si>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</si>
  <si>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</si>
  <si>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</si>
  <si>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</si>
  <si>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</si>
  <si>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</si>
  <si>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</si>
  <si>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</si>
  <si>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</si>
  <si>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</si>
  <si>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</si>
  <si>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-777144700</t>
  </si>
  <si>
    <t>113107442</t>
  </si>
  <si>
    <t>Odstranění podkladu živičných tl 100 mm při překopech strojně pl do 15 m2</t>
  </si>
  <si>
    <t>-939430226</t>
  </si>
  <si>
    <t>0,80*5,00</t>
  </si>
  <si>
    <t>113202111</t>
  </si>
  <si>
    <t>Vytrhání obrub krajníků obrubníků stojatých</t>
  </si>
  <si>
    <t>1733238945</t>
  </si>
  <si>
    <t>2,00*2</t>
  </si>
  <si>
    <t>119001402</t>
  </si>
  <si>
    <t>Dočasné zajištění potrubí ocelového nebo litinového DN do 500 mm</t>
  </si>
  <si>
    <t>1490079073</t>
  </si>
  <si>
    <t>0,80</t>
  </si>
  <si>
    <t>119001405</t>
  </si>
  <si>
    <t>Dočasné zajištění potrubí z PE DN do 200 mm</t>
  </si>
  <si>
    <t>911689951</t>
  </si>
  <si>
    <t>119001421</t>
  </si>
  <si>
    <t>Dočasné zajištění kabelů a kabelových tratí ze 3 volně ložených kabelů</t>
  </si>
  <si>
    <t>-1242223301</t>
  </si>
  <si>
    <t>120001101</t>
  </si>
  <si>
    <t>Příplatek za ztížení odkopávky nebo prokkopávky v blízkosti inženýrských sítí</t>
  </si>
  <si>
    <t>1960966919</t>
  </si>
  <si>
    <t>29,124*0,30</t>
  </si>
  <si>
    <t>-398956595</t>
  </si>
  <si>
    <t>0,80*(0,89+1,27)/2*9,37</t>
  </si>
  <si>
    <t>0,80*(1,26+1,85)/2*18,19</t>
  </si>
  <si>
    <t>"odpočet konstrukce komunikace" -0,80*0,40*5,00</t>
  </si>
  <si>
    <t>-1179351890</t>
  </si>
  <si>
    <t>-998391362</t>
  </si>
  <si>
    <t>uvažováno pažení od hl.výkopu 1,30 m</t>
  </si>
  <si>
    <t>9,42*(1,30+1,85)/2*2</t>
  </si>
  <si>
    <t>54427441</t>
  </si>
  <si>
    <t>671600917</t>
  </si>
  <si>
    <t>80669096</t>
  </si>
  <si>
    <t>3,6+9,922+2,205</t>
  </si>
  <si>
    <t>1699299584</t>
  </si>
  <si>
    <t>-796285016</t>
  </si>
  <si>
    <t>15,727*1,60</t>
  </si>
  <si>
    <t>1093077833</t>
  </si>
  <si>
    <t>zásypy kamenivem v komunikaci</t>
  </si>
  <si>
    <t>0,80*0,90*5,00</t>
  </si>
  <si>
    <t>58343930</t>
  </si>
  <si>
    <t>kamenivo drcené hrubé frakce 16-32</t>
  </si>
  <si>
    <t>-89629427</t>
  </si>
  <si>
    <t>3,6*2 'Přepočtené koeficientem množství</t>
  </si>
  <si>
    <t>174101101a</t>
  </si>
  <si>
    <t>Zásyp jam, šachet rýh nebo kolem objektů sypaninou se zhutněním - zeminou</t>
  </si>
  <si>
    <t>-470415507</t>
  </si>
  <si>
    <t>-(3,6+9,922+2,205)</t>
  </si>
  <si>
    <t>175151101</t>
  </si>
  <si>
    <t>Obsypání potrubí strojně sypaninou bez prohození, uloženou do 3 m</t>
  </si>
  <si>
    <t>310308731</t>
  </si>
  <si>
    <t>0,80*0,45*(9,37+18,19)</t>
  </si>
  <si>
    <t>58337344</t>
  </si>
  <si>
    <t>štěrkopísek frakce 0/32</t>
  </si>
  <si>
    <t>1975420903</t>
  </si>
  <si>
    <t>9,922*2 'Přepočtené koeficientem množství</t>
  </si>
  <si>
    <t>451572111</t>
  </si>
  <si>
    <t>Lože pod potrubí otevřený výkop z kameniva drobného těženého</t>
  </si>
  <si>
    <t>1091657724</t>
  </si>
  <si>
    <t>0,80*0,10*(9,37+18,19)</t>
  </si>
  <si>
    <t>Komunikace pozemní</t>
  </si>
  <si>
    <t>566901132</t>
  </si>
  <si>
    <t>Vyspravení podkladu po překopech ing sítí plochy do 15 m2 štěrkodrtí tl. 150 mm</t>
  </si>
  <si>
    <t>-250064734</t>
  </si>
  <si>
    <t>566901142</t>
  </si>
  <si>
    <t>Vyspravení podkladu po překopech ing sítí plochy do 15 m2 kamenivem hrubým drceným tl. 150 mm</t>
  </si>
  <si>
    <t>-395225116</t>
  </si>
  <si>
    <t>572340111</t>
  </si>
  <si>
    <t>Vyspravení krytu komunikací po překopech plochy do 15 m2 asfaltovým betonem ACO (AB) tl 50 mm, 2 vrstvy</t>
  </si>
  <si>
    <t>743221906</t>
  </si>
  <si>
    <t>4,000*2</t>
  </si>
  <si>
    <t>817314111R</t>
  </si>
  <si>
    <t>Napojení potrubí DN 150 na stávající šachty a trouby</t>
  </si>
  <si>
    <t>-1964200442</t>
  </si>
  <si>
    <t>871315221</t>
  </si>
  <si>
    <t>Kanalizační potrubí z tvrdého PVC jednovrstvé tuhost třídy SN8 DN 160</t>
  </si>
  <si>
    <t>-1005189695</t>
  </si>
  <si>
    <t>877315211</t>
  </si>
  <si>
    <t>Montáž tvarovek z tvrdého PVC-systém KG nebo z polypropylenu-systém KG 2000 jednoosé DN 160</t>
  </si>
  <si>
    <t>349421282</t>
  </si>
  <si>
    <t>28611359</t>
  </si>
  <si>
    <t>koleno kanalizace PVC KG 160x15°</t>
  </si>
  <si>
    <t>-307882884</t>
  </si>
  <si>
    <t>894812311</t>
  </si>
  <si>
    <t>Revizní a čistící šachta z PP typ DN 600/160 šachtové dno průtočné</t>
  </si>
  <si>
    <t>-1589916058</t>
  </si>
  <si>
    <t>894812332</t>
  </si>
  <si>
    <t>Revizní a čistící šachta z PP DN 600 šachtová roura korugovaná světlé hloubky 2000 mm</t>
  </si>
  <si>
    <t>126575305</t>
  </si>
  <si>
    <t>894812339</t>
  </si>
  <si>
    <t>Příplatek k rourám revizní a čistící šachty z PP DN 600 za uříznutí šachtové roury</t>
  </si>
  <si>
    <t>112454705</t>
  </si>
  <si>
    <t>894812357</t>
  </si>
  <si>
    <t>Revizní a čistící šachta z PP DN 600 poklop litinový pro třídu zatížení B125 s teleskopickým adaptérem</t>
  </si>
  <si>
    <t>-279349989</t>
  </si>
  <si>
    <t>Ostatní konstrukce a práce, bourání</t>
  </si>
  <si>
    <t>916131213</t>
  </si>
  <si>
    <t>Osazení silničního obrubníku betonového stojatého s boční opěrou do lože z betonu prostého</t>
  </si>
  <si>
    <t>-1027644346</t>
  </si>
  <si>
    <t>59217031</t>
  </si>
  <si>
    <t>obrubník betonový silniční 1000x150x250mm</t>
  </si>
  <si>
    <t>-221575285</t>
  </si>
  <si>
    <t>4*1,01 'Přepočtené koeficientem množství</t>
  </si>
  <si>
    <t>919735112</t>
  </si>
  <si>
    <t>Řezání stávajícího živičného krytu hl do 100 mm</t>
  </si>
  <si>
    <t>-1493168470</t>
  </si>
  <si>
    <t>5*2</t>
  </si>
  <si>
    <t>997</t>
  </si>
  <si>
    <t>Přesun sutě</t>
  </si>
  <si>
    <t>997221551</t>
  </si>
  <si>
    <t>Vodorovná doprava suti ze sypkých materiálů do 1 km</t>
  </si>
  <si>
    <t>1647098076</t>
  </si>
  <si>
    <t>997221559</t>
  </si>
  <si>
    <t>Příplatek ZKD 1 km u vodorovné dopravy suti ze sypkých materiálů</t>
  </si>
  <si>
    <t>-1741648290</t>
  </si>
  <si>
    <t>2,64*9 'Přepočtené koeficientem množství</t>
  </si>
  <si>
    <t>997221571</t>
  </si>
  <si>
    <t>Vodorovná doprava vybouraných hmot do 1 km</t>
  </si>
  <si>
    <t>-986554141</t>
  </si>
  <si>
    <t>997221579</t>
  </si>
  <si>
    <t>Příplatek ZKD 1 km u vodorovné dopravy vybouraných hmot</t>
  </si>
  <si>
    <t>1259037956</t>
  </si>
  <si>
    <t>0,82*9 'Přepočtené koeficientem množství</t>
  </si>
  <si>
    <t>997221815</t>
  </si>
  <si>
    <t>Poplatek za uložení na skládce (skládkovné) stavebního odpadu betonového kód odpadu 170 101</t>
  </si>
  <si>
    <t>1983368463</t>
  </si>
  <si>
    <t>997221845</t>
  </si>
  <si>
    <t>Poplatek za uložení na skládce (skládkovné) odpadu asfaltového bez dehtu kód odpadu 170 302</t>
  </si>
  <si>
    <t>-350165478</t>
  </si>
  <si>
    <t>997221855</t>
  </si>
  <si>
    <t>Poplatek za uložení na skládce (skládkovné) zeminy a kameniva kód odpadu 170 504</t>
  </si>
  <si>
    <t>1633310987</t>
  </si>
  <si>
    <t>1096311319</t>
  </si>
  <si>
    <t>23-M</t>
  </si>
  <si>
    <t>Montáže potrubí</t>
  </si>
  <si>
    <t>230200120R</t>
  </si>
  <si>
    <t>Nasunutí potrubní sekce DN 150 do chráničky, vč.vystředění a utěsnění konců</t>
  </si>
  <si>
    <t>-1214246924</t>
  </si>
  <si>
    <t>3,50+2,50</t>
  </si>
  <si>
    <t>DSA.0001970.URS</t>
  </si>
  <si>
    <t>manžeta chráničky vč. upínací pásky, rozměr 160x220 mm, DN 150 x 200</t>
  </si>
  <si>
    <t>128</t>
  </si>
  <si>
    <t>1759831745</t>
  </si>
  <si>
    <t>230205141</t>
  </si>
  <si>
    <t>Montáž potrubí plastového svařovaného na tupo nebo elektrospojkou dn 225 mm en 8,6 mm</t>
  </si>
  <si>
    <t>929906497</t>
  </si>
  <si>
    <t>PPL.K225086006HCL</t>
  </si>
  <si>
    <t>Trubka 225X8,6 6m HDPE</t>
  </si>
  <si>
    <t>476157384</t>
  </si>
  <si>
    <t>6*1,03 'Přepočtené koeficientem množství</t>
  </si>
  <si>
    <t>PPV</t>
  </si>
  <si>
    <t>Podíl přidružených výkonů</t>
  </si>
  <si>
    <t>1171994916</t>
  </si>
  <si>
    <t>1327860330</t>
  </si>
  <si>
    <t>1764720474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</si>
</sst>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7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3" t="s">
        <v>13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5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ROUND(AG94,2)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35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36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37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5"/>
    </row>
    <row r="30" spans="1:71" s="3" customFormat="1" ht="14.45" customHeight="1">
      <c r="B30" s="35"/>
      <c r="F30" s="27" t="s">
        <v>40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5"/>
    </row>
    <row r="31" spans="1:71" s="3" customFormat="1" ht="14.45" hidden="1" customHeight="1">
      <c r="B31" s="35"/>
      <c r="F31" s="27" t="s">
        <v>41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5"/>
    </row>
    <row r="32" spans="1:71" s="3" customFormat="1" ht="14.45" hidden="1" customHeight="1">
      <c r="B32" s="35"/>
      <c r="F32" s="27" t="s">
        <v>42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5"/>
    </row>
    <row r="33" spans="1:57" s="3" customFormat="1" ht="14.45" hidden="1" customHeight="1">
      <c r="B33" s="35"/>
      <c r="F33" s="27" t="s">
        <v>43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6" t="s">
        <v>46</v>
      </c>
      <c r="Y35" s="234"/>
      <c r="Z35" s="234"/>
      <c r="AA35" s="234"/>
      <c r="AB35" s="234"/>
      <c r="AC35" s="38"/>
      <c r="AD35" s="38"/>
      <c r="AE35" s="38"/>
      <c r="AF35" s="38"/>
      <c r="AG35" s="38"/>
      <c r="AH35" s="38"/>
      <c r="AI35" s="38"/>
      <c r="AJ35" s="38"/>
      <c r="AK35" s="233">
        <f>SUM(AK26:AK33)</f>
        <v>0</v>
      </c>
      <c r="AL35" s="234"/>
      <c r="AM35" s="234"/>
      <c r="AN35" s="234"/>
      <c r="AO35" s="23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SWHG_1912</v>
      </c>
      <c r="AR84" s="49"/>
    </row>
    <row r="85" spans="1:91" s="5" customFormat="1" ht="36.950000000000003" customHeight="1">
      <c r="B85" s="50"/>
      <c r="C85" s="51" t="s">
        <v>14</v>
      </c>
      <c r="L85" s="200" t="str">
        <f>K6</f>
        <v>Bytový dům čp.380, Červená kolonie na ulici Okružní v Bohumíně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2" t="str">
        <f>IF(AN8= "","",AN8)</f>
        <v>2. 10. 2019</v>
      </c>
      <c r="AN87" s="20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3" t="str">
        <f>IF(E17="","",E17)</f>
        <v>S WHG s.r.o.</v>
      </c>
      <c r="AN89" s="204"/>
      <c r="AO89" s="204"/>
      <c r="AP89" s="204"/>
      <c r="AQ89" s="30"/>
      <c r="AR89" s="31"/>
      <c r="AS89" s="205" t="s">
        <v>54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3" t="str">
        <f>IF(E20="","",E20)</f>
        <v xml:space="preserve"> </v>
      </c>
      <c r="AN90" s="204"/>
      <c r="AO90" s="204"/>
      <c r="AP90" s="204"/>
      <c r="AQ90" s="30"/>
      <c r="AR90" s="31"/>
      <c r="AS90" s="207"/>
      <c r="AT90" s="20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7"/>
      <c r="AT91" s="20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9" t="s">
        <v>55</v>
      </c>
      <c r="D92" s="210"/>
      <c r="E92" s="210"/>
      <c r="F92" s="210"/>
      <c r="G92" s="210"/>
      <c r="H92" s="58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3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0</v>
      </c>
      <c r="AO94" s="222"/>
      <c r="AP94" s="222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1974.0707600000001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6" t="s">
        <v>78</v>
      </c>
      <c r="E95" s="216"/>
      <c r="F95" s="216"/>
      <c r="G95" s="216"/>
      <c r="H95" s="216"/>
      <c r="I95" s="79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ROUND(SUM(AG96:AG99),2)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1974.0707600000001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8" t="s">
        <v>84</v>
      </c>
      <c r="F96" s="218"/>
      <c r="G96" s="218"/>
      <c r="H96" s="218"/>
      <c r="I96" s="218"/>
      <c r="J96" s="10"/>
      <c r="K96" s="218" t="s">
        <v>85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'D.1.4.1 - Zdravotně techn...'!J32</f>
        <v>0</v>
      </c>
      <c r="AH96" s="220"/>
      <c r="AI96" s="220"/>
      <c r="AJ96" s="220"/>
      <c r="AK96" s="220"/>
      <c r="AL96" s="220"/>
      <c r="AM96" s="220"/>
      <c r="AN96" s="219">
        <f t="shared" si="0"/>
        <v>0</v>
      </c>
      <c r="AO96" s="220"/>
      <c r="AP96" s="22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8" t="s">
        <v>89</v>
      </c>
      <c r="F97" s="218"/>
      <c r="G97" s="218"/>
      <c r="H97" s="218"/>
      <c r="I97" s="218"/>
      <c r="J97" s="10"/>
      <c r="K97" s="218" t="s">
        <v>90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'D.1.4.4 - Vytápění'!J32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8" t="s">
        <v>92</v>
      </c>
      <c r="F98" s="218"/>
      <c r="G98" s="218"/>
      <c r="H98" s="218"/>
      <c r="I98" s="218"/>
      <c r="J98" s="10"/>
      <c r="K98" s="218" t="s">
        <v>93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'IO 01 - Vodovodní přípojka'!J32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8" t="s">
        <v>95</v>
      </c>
      <c r="F99" s="218"/>
      <c r="G99" s="218"/>
      <c r="H99" s="218"/>
      <c r="I99" s="218"/>
      <c r="J99" s="10"/>
      <c r="K99" s="218" t="s">
        <v>96</v>
      </c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9">
        <f>'IO 02 - Přípojka jednotné...'!J32</f>
        <v>0</v>
      </c>
      <c r="AH99" s="220"/>
      <c r="AI99" s="220"/>
      <c r="AJ99" s="220"/>
      <c r="AK99" s="220"/>
      <c r="AL99" s="220"/>
      <c r="AM99" s="220"/>
      <c r="AN99" s="219">
        <f t="shared" si="0"/>
        <v>0</v>
      </c>
      <c r="AO99" s="220"/>
      <c r="AP99" s="22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180.280866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14" workbookViewId="0">
      <selection activeCell="I133" sqref="I133:I38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čp.380,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102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čp.380,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D.1.4.1 - Zdravotně technické instalace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8" t="str">
        <f>E7</f>
        <v>Bytový dům čp.380, Červená kolonie na ulici Okružní v Bohumíně</v>
      </c>
      <c r="F118" s="239"/>
      <c r="G118" s="239"/>
      <c r="H118" s="23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8" t="s">
        <v>100</v>
      </c>
      <c r="F120" s="240"/>
      <c r="G120" s="240"/>
      <c r="H120" s="24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0" t="str">
        <f>E11</f>
        <v>D.1.4.1 - Zdravotně technické instalace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 ht="11.25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 ht="11.25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 ht="11.25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 ht="11.25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 ht="11.25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 ht="11.25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 ht="11.25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 ht="11.25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 ht="11.25">
      <c r="B148" s="173"/>
      <c r="D148" s="160" t="s">
        <v>142</v>
      </c>
      <c r="E148" s="174" t="s">
        <v>1</v>
      </c>
      <c r="F148" s="175" t="s">
        <v>148</v>
      </c>
      <c r="H148" s="176">
        <v>97.390999999999991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 ht="11.25">
      <c r="B149" s="180"/>
      <c r="D149" s="160" t="s">
        <v>142</v>
      </c>
      <c r="E149" s="181" t="s">
        <v>1</v>
      </c>
      <c r="F149" s="182" t="s">
        <v>157</v>
      </c>
      <c r="H149" s="183">
        <v>127.67699999999999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 ht="11.25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ht="11.25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 ht="11.25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 ht="11.25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 ht="11.25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 ht="11.25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 ht="11.25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 ht="11.25">
      <c r="B170" s="180"/>
      <c r="D170" s="160" t="s">
        <v>142</v>
      </c>
      <c r="E170" s="181" t="s">
        <v>1</v>
      </c>
      <c r="F170" s="182" t="s">
        <v>157</v>
      </c>
      <c r="H170" s="183">
        <v>26.842999999999996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 ht="11.25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 ht="11.25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 ht="11.25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 ht="11.25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 ht="11.25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 ht="11.25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 ht="11.25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 ht="11.25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 ht="11.25">
      <c r="B184" s="173"/>
      <c r="D184" s="160" t="s">
        <v>142</v>
      </c>
      <c r="E184" s="174" t="s">
        <v>1</v>
      </c>
      <c r="F184" s="175" t="s">
        <v>148</v>
      </c>
      <c r="H184" s="176">
        <v>90.02600000000001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 ht="11.25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 ht="11.25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 ht="11.25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 ht="11.25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 ht="11.25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 ht="11.25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 ht="11.25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 ht="11.25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 ht="11.25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 ht="11.25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 ht="11.25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 ht="11.25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 ht="11.25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 ht="11.25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 ht="11.25">
      <c r="B202" s="173"/>
      <c r="D202" s="160" t="s">
        <v>142</v>
      </c>
      <c r="E202" s="174" t="s">
        <v>1</v>
      </c>
      <c r="F202" s="175" t="s">
        <v>148</v>
      </c>
      <c r="H202" s="176">
        <v>97.390999999999991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 ht="11.25">
      <c r="B203" s="180"/>
      <c r="D203" s="160" t="s">
        <v>142</v>
      </c>
      <c r="E203" s="181" t="s">
        <v>1</v>
      </c>
      <c r="F203" s="182" t="s">
        <v>157</v>
      </c>
      <c r="H203" s="183">
        <v>127.67699999999999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 ht="11.25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 ht="11.25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 ht="11.25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 ht="11.25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 ht="11.25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 ht="11.25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 ht="11.25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 ht="11.25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 ht="11.25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 ht="11.25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 ht="11.25">
      <c r="B219" s="173"/>
      <c r="D219" s="160" t="s">
        <v>142</v>
      </c>
      <c r="E219" s="174" t="s">
        <v>1</v>
      </c>
      <c r="F219" s="175" t="s">
        <v>148</v>
      </c>
      <c r="H219" s="176">
        <v>6.7680000000000007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 ht="11.25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 ht="11.25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 ht="11.25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 ht="11.25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 ht="11.25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 ht="11.25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 ht="11.25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 ht="11.25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 ht="11.25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 ht="11.25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 ht="11.25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 ht="11.25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 ht="11.25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 ht="11.25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 ht="11.25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 ht="11.25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 ht="11.25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 ht="11.25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 ht="11.25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 ht="11.25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 ht="11.25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 ht="11.25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 ht="11.25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 ht="11.25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 ht="11.25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 ht="11.25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 ht="11.25">
      <c r="B246" s="173"/>
      <c r="D246" s="160" t="s">
        <v>142</v>
      </c>
      <c r="E246" s="174" t="s">
        <v>1</v>
      </c>
      <c r="F246" s="175" t="s">
        <v>148</v>
      </c>
      <c r="H246" s="176">
        <v>6.9659999999999993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 ht="11.25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 ht="11.25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 ht="11.25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 ht="11.25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 ht="11.25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 ht="11.25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 ht="11.25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 ht="11.25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 ht="11.25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 ht="11.25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 ht="11.25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 ht="11.25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 ht="11.25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 ht="11.25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 ht="11.25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 ht="11.25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 ht="11.25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 ht="11.25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 ht="11.25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 ht="11.25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 ht="11.25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 ht="11.25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 ht="11.25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 ht="11.25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 ht="11.25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 ht="11.25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 ht="11.25">
      <c r="B276" s="173"/>
      <c r="D276" s="160" t="s">
        <v>142</v>
      </c>
      <c r="E276" s="174" t="s">
        <v>1</v>
      </c>
      <c r="F276" s="175" t="s">
        <v>148</v>
      </c>
      <c r="H276" s="176">
        <v>1.7770000000000001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 ht="11.25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 ht="11.25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 ht="11.25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 ht="11.25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 ht="11.25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 ht="11.25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 ht="11.25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 ht="11.25">
      <c r="B284" s="173"/>
      <c r="D284" s="160" t="s">
        <v>142</v>
      </c>
      <c r="E284" s="174" t="s">
        <v>1</v>
      </c>
      <c r="F284" s="175" t="s">
        <v>148</v>
      </c>
      <c r="H284" s="176">
        <v>1.5480000000000003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 ht="11.25">
      <c r="B285" s="180"/>
      <c r="D285" s="160" t="s">
        <v>142</v>
      </c>
      <c r="E285" s="181" t="s">
        <v>1</v>
      </c>
      <c r="F285" s="182" t="s">
        <v>157</v>
      </c>
      <c r="H285" s="183">
        <v>6.0219999999999994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 ht="11.25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 ht="11.25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 ht="11.25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 ht="11.25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 ht="11.25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 ht="11.25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 ht="11.25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 ht="11.25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 ht="11.25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 ht="11.25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 ht="11.25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 ht="11.25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 ht="11.25">
      <c r="B314" s="180"/>
      <c r="D314" s="160" t="s">
        <v>142</v>
      </c>
      <c r="E314" s="181" t="s">
        <v>1</v>
      </c>
      <c r="F314" s="182" t="s">
        <v>157</v>
      </c>
      <c r="H314" s="183">
        <v>7.1899999999999995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 ht="11.25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 ht="11.25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 ht="11.25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 ht="11.25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 ht="11.25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 ht="11.25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 ht="11.25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 ht="11.25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 ht="11.25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 ht="11.25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 ht="11.25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 ht="11.25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 ht="11.25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 ht="11.25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 ht="11.25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 ht="11.25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 ht="11.25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 ht="11.25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 ht="11.25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 ht="11.25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 ht="11.25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 ht="11.25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 ht="11.25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 ht="11.25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 ht="11.25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 ht="11.25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 ht="11.25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 ht="11.25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 ht="11.25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5"/>
  <sheetViews>
    <sheetView showGridLines="0" topLeftCell="A121" workbookViewId="0">
      <selection activeCell="I140" sqref="I140:I27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čp.380,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514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ROUND((SUM(BE137:BE274)),  2)</f>
        <v>0</v>
      </c>
      <c r="G35" s="30"/>
      <c r="H35" s="30"/>
      <c r="I35" s="104">
        <v>0.21</v>
      </c>
      <c r="J35" s="103">
        <f>ROUND(((SUM(BE137:BE274))*I35),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ROUND((SUM(BF137:BF274)),  2)</f>
        <v>0</v>
      </c>
      <c r="G36" s="30"/>
      <c r="H36" s="30"/>
      <c r="I36" s="104">
        <v>0.15</v>
      </c>
      <c r="J36" s="103">
        <f>ROUND(((SUM(BF137:BF274))*I36),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čp.380,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D.1.4.4 - Vytápění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J264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J267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J269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J270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J273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8" t="str">
        <f>E7</f>
        <v>Bytový dům čp.380, Červená kolonie na ulici Okružní v Bohumíně</v>
      </c>
      <c r="F125" s="239"/>
      <c r="G125" s="239"/>
      <c r="H125" s="239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8" t="s">
        <v>100</v>
      </c>
      <c r="F127" s="240"/>
      <c r="G127" s="240"/>
      <c r="H127" s="24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0" t="str">
        <f>E11</f>
        <v>D.1.4.4 - Vytápění</v>
      </c>
      <c r="F129" s="240"/>
      <c r="G129" s="240"/>
      <c r="H129" s="24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P138+P201+P264+P267+P269</f>
        <v>591.48146199999996</v>
      </c>
      <c r="Q137" s="64"/>
      <c r="R137" s="131">
        <f>R138+R201+R264+R267+R269</f>
        <v>7.4542961999999999</v>
      </c>
      <c r="S137" s="64"/>
      <c r="T137" s="132">
        <f>T138+T201+T264+T267+T269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BK138+BK201+BK264+BK267+BK269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 ht="11.25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 ht="11.25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ht="11.25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 ht="11.25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 ht="11.25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 ht="11.25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 ht="11.25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 ht="11.25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 ht="11.25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 ht="11.25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 ht="11.25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 ht="11.25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 ht="11.25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 ht="11.25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 ht="11.25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ht="11.25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 ht="11.25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 ht="11.25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SUM(P249:P263)</f>
        <v>162.79599999999996</v>
      </c>
      <c r="Q248" s="139"/>
      <c r="R248" s="140">
        <f>SUM(R249:R263)</f>
        <v>1.4366200000000002</v>
      </c>
      <c r="S248" s="139"/>
      <c r="T248" s="141">
        <f>SUM(T249:T263)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SUM(BK249:BK263)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 ht="11.25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30"/>
      <c r="B263" s="146"/>
      <c r="C263" s="147" t="s">
        <v>813</v>
      </c>
      <c r="D263" s="147" t="s">
        <v>135</v>
      </c>
      <c r="E263" s="148" t="s">
        <v>814</v>
      </c>
      <c r="F263" s="149" t="s">
        <v>815</v>
      </c>
      <c r="G263" s="150" t="s">
        <v>672</v>
      </c>
      <c r="H263" s="151">
        <v>4893.6499999999996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</v>
      </c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283</v>
      </c>
      <c r="AT263" s="157" t="s">
        <v>135</v>
      </c>
      <c r="AU263" s="157" t="s">
        <v>87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283</v>
      </c>
      <c r="BM263" s="157" t="s">
        <v>816</v>
      </c>
    </row>
    <row r="264" spans="1:65" s="12" customFormat="1" ht="25.9" customHeight="1">
      <c r="B264" s="134"/>
      <c r="D264" s="135" t="s">
        <v>73</v>
      </c>
      <c r="E264" s="136" t="s">
        <v>243</v>
      </c>
      <c r="F264" s="136" t="s">
        <v>817</v>
      </c>
      <c r="J264" s="137">
        <f>BK264</f>
        <v>0</v>
      </c>
      <c r="L264" s="134"/>
      <c r="M264" s="138"/>
      <c r="N264" s="139"/>
      <c r="O264" s="139"/>
      <c r="P264" s="140">
        <f>SUM(P265:P266)</f>
        <v>6.0140000000000011</v>
      </c>
      <c r="Q264" s="139"/>
      <c r="R264" s="140">
        <f>SUM(R265:R266)</f>
        <v>0</v>
      </c>
      <c r="S264" s="139"/>
      <c r="T264" s="141">
        <f>SUM(T265:T266)</f>
        <v>0</v>
      </c>
      <c r="AR264" s="135" t="s">
        <v>149</v>
      </c>
      <c r="AT264" s="142" t="s">
        <v>73</v>
      </c>
      <c r="AU264" s="142" t="s">
        <v>74</v>
      </c>
      <c r="AY264" s="135" t="s">
        <v>133</v>
      </c>
      <c r="BK264" s="143">
        <f>SUM(BK265:BK266)</f>
        <v>0</v>
      </c>
    </row>
    <row r="265" spans="1:65" s="2" customFormat="1" ht="21.75" customHeight="1">
      <c r="A265" s="30"/>
      <c r="B265" s="146"/>
      <c r="C265" s="147" t="s">
        <v>818</v>
      </c>
      <c r="D265" s="147" t="s">
        <v>135</v>
      </c>
      <c r="E265" s="148" t="s">
        <v>819</v>
      </c>
      <c r="F265" s="149" t="s">
        <v>820</v>
      </c>
      <c r="G265" s="150" t="s">
        <v>276</v>
      </c>
      <c r="H265" s="151">
        <v>58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</v>
      </c>
      <c r="P265" s="155">
        <f>O265*H265</f>
        <v>5.8000000000000007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598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598</v>
      </c>
      <c r="BM265" s="157" t="s">
        <v>821</v>
      </c>
    </row>
    <row r="266" spans="1:65" s="2" customFormat="1" ht="21.75" customHeight="1">
      <c r="A266" s="30"/>
      <c r="B266" s="146"/>
      <c r="C266" s="147" t="s">
        <v>822</v>
      </c>
      <c r="D266" s="147" t="s">
        <v>135</v>
      </c>
      <c r="E266" s="148" t="s">
        <v>823</v>
      </c>
      <c r="F266" s="149" t="s">
        <v>824</v>
      </c>
      <c r="G266" s="150" t="s">
        <v>276</v>
      </c>
      <c r="H266" s="151">
        <v>2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0.107</v>
      </c>
      <c r="P266" s="155">
        <f>O266*H266</f>
        <v>0.214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825</v>
      </c>
    </row>
    <row r="267" spans="1:65" s="12" customFormat="1" ht="25.9" customHeight="1">
      <c r="B267" s="134"/>
      <c r="D267" s="135" t="s">
        <v>73</v>
      </c>
      <c r="E267" s="136" t="s">
        <v>826</v>
      </c>
      <c r="F267" s="136" t="s">
        <v>826</v>
      </c>
      <c r="J267" s="137">
        <f>BK267</f>
        <v>0</v>
      </c>
      <c r="L267" s="134"/>
      <c r="M267" s="138"/>
      <c r="N267" s="139"/>
      <c r="O267" s="139"/>
      <c r="P267" s="140">
        <f>P268</f>
        <v>0</v>
      </c>
      <c r="Q267" s="139"/>
      <c r="R267" s="140">
        <f>R268</f>
        <v>0</v>
      </c>
      <c r="S267" s="139"/>
      <c r="T267" s="141">
        <f>T268</f>
        <v>0</v>
      </c>
      <c r="AR267" s="135" t="s">
        <v>140</v>
      </c>
      <c r="AT267" s="142" t="s">
        <v>73</v>
      </c>
      <c r="AU267" s="142" t="s">
        <v>74</v>
      </c>
      <c r="AY267" s="135" t="s">
        <v>133</v>
      </c>
      <c r="BK267" s="143">
        <f>BK268</f>
        <v>0</v>
      </c>
    </row>
    <row r="268" spans="1:65" s="2" customFormat="1" ht="16.5" customHeight="1">
      <c r="A268" s="30"/>
      <c r="B268" s="146"/>
      <c r="C268" s="147" t="s">
        <v>827</v>
      </c>
      <c r="D268" s="147" t="s">
        <v>135</v>
      </c>
      <c r="E268" s="148" t="s">
        <v>828</v>
      </c>
      <c r="F268" s="149" t="s">
        <v>829</v>
      </c>
      <c r="G268" s="150" t="s">
        <v>830</v>
      </c>
      <c r="H268" s="151">
        <v>72</v>
      </c>
      <c r="I268" s="152"/>
      <c r="J268" s="152">
        <f>ROUND(I268*H268,2)</f>
        <v>0</v>
      </c>
      <c r="K268" s="149" t="s">
        <v>1</v>
      </c>
      <c r="L268" s="31"/>
      <c r="M268" s="153" t="s">
        <v>1</v>
      </c>
      <c r="N268" s="154" t="s">
        <v>40</v>
      </c>
      <c r="O268" s="155">
        <v>0</v>
      </c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7" t="s">
        <v>831</v>
      </c>
      <c r="AT268" s="157" t="s">
        <v>135</v>
      </c>
      <c r="AU268" s="157" t="s">
        <v>81</v>
      </c>
      <c r="AY268" s="18" t="s">
        <v>133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87</v>
      </c>
      <c r="BK268" s="158">
        <f>ROUND(I268*H268,2)</f>
        <v>0</v>
      </c>
      <c r="BL268" s="18" t="s">
        <v>831</v>
      </c>
      <c r="BM268" s="157" t="s">
        <v>832</v>
      </c>
    </row>
    <row r="269" spans="1:65" s="12" customFormat="1" ht="25.9" customHeight="1">
      <c r="B269" s="134"/>
      <c r="D269" s="135" t="s">
        <v>73</v>
      </c>
      <c r="E269" s="136" t="s">
        <v>833</v>
      </c>
      <c r="F269" s="136" t="s">
        <v>834</v>
      </c>
      <c r="J269" s="137">
        <f>BK269</f>
        <v>0</v>
      </c>
      <c r="L269" s="134"/>
      <c r="M269" s="138"/>
      <c r="N269" s="139"/>
      <c r="O269" s="139"/>
      <c r="P269" s="140">
        <f>P270+P273</f>
        <v>0</v>
      </c>
      <c r="Q269" s="139"/>
      <c r="R269" s="140">
        <f>R270+R273</f>
        <v>0</v>
      </c>
      <c r="S269" s="139"/>
      <c r="T269" s="141">
        <f>T270+T273</f>
        <v>0</v>
      </c>
      <c r="AR269" s="135" t="s">
        <v>190</v>
      </c>
      <c r="AT269" s="142" t="s">
        <v>73</v>
      </c>
      <c r="AU269" s="142" t="s">
        <v>74</v>
      </c>
      <c r="AY269" s="135" t="s">
        <v>133</v>
      </c>
      <c r="BK269" s="143">
        <f>BK270+BK273</f>
        <v>0</v>
      </c>
    </row>
    <row r="270" spans="1:65" s="12" customFormat="1" ht="22.9" customHeight="1">
      <c r="B270" s="134"/>
      <c r="D270" s="135" t="s">
        <v>73</v>
      </c>
      <c r="E270" s="144" t="s">
        <v>835</v>
      </c>
      <c r="F270" s="144" t="s">
        <v>836</v>
      </c>
      <c r="J270" s="145">
        <f>BK270</f>
        <v>0</v>
      </c>
      <c r="L270" s="134"/>
      <c r="M270" s="138"/>
      <c r="N270" s="139"/>
      <c r="O270" s="139"/>
      <c r="P270" s="140">
        <f>SUM(P271:P272)</f>
        <v>0</v>
      </c>
      <c r="Q270" s="139"/>
      <c r="R270" s="140">
        <f>SUM(R271:R272)</f>
        <v>0</v>
      </c>
      <c r="S270" s="139"/>
      <c r="T270" s="141">
        <f>SUM(T271:T272)</f>
        <v>0</v>
      </c>
      <c r="AR270" s="135" t="s">
        <v>190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837</v>
      </c>
      <c r="D271" s="147" t="s">
        <v>135</v>
      </c>
      <c r="E271" s="148" t="s">
        <v>838</v>
      </c>
      <c r="F271" s="149" t="s">
        <v>839</v>
      </c>
      <c r="G271" s="150" t="s">
        <v>840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841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841</v>
      </c>
      <c r="BM271" s="157" t="s">
        <v>842</v>
      </c>
    </row>
    <row r="272" spans="1:65" s="2" customFormat="1" ht="16.5" customHeight="1">
      <c r="A272" s="30"/>
      <c r="B272" s="146"/>
      <c r="C272" s="147" t="s">
        <v>843</v>
      </c>
      <c r="D272" s="147" t="s">
        <v>135</v>
      </c>
      <c r="E272" s="148" t="s">
        <v>844</v>
      </c>
      <c r="F272" s="149" t="s">
        <v>845</v>
      </c>
      <c r="G272" s="150" t="s">
        <v>840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841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841</v>
      </c>
      <c r="BM272" s="157" t="s">
        <v>846</v>
      </c>
    </row>
    <row r="273" spans="1:65" s="12" customFormat="1" ht="22.9" customHeight="1">
      <c r="B273" s="134"/>
      <c r="D273" s="135" t="s">
        <v>73</v>
      </c>
      <c r="E273" s="144" t="s">
        <v>847</v>
      </c>
      <c r="F273" s="144" t="s">
        <v>848</v>
      </c>
      <c r="J273" s="145">
        <f>BK273</f>
        <v>0</v>
      </c>
      <c r="L273" s="134"/>
      <c r="M273" s="138"/>
      <c r="N273" s="139"/>
      <c r="O273" s="139"/>
      <c r="P273" s="140">
        <f>P274</f>
        <v>0</v>
      </c>
      <c r="Q273" s="139"/>
      <c r="R273" s="140">
        <f>R274</f>
        <v>0</v>
      </c>
      <c r="S273" s="139"/>
      <c r="T273" s="141">
        <f>T274</f>
        <v>0</v>
      </c>
      <c r="AR273" s="135" t="s">
        <v>190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849</v>
      </c>
      <c r="D274" s="147" t="s">
        <v>135</v>
      </c>
      <c r="E274" s="148" t="s">
        <v>850</v>
      </c>
      <c r="F274" s="149" t="s">
        <v>851</v>
      </c>
      <c r="G274" s="150" t="s">
        <v>840</v>
      </c>
      <c r="H274" s="151">
        <v>1</v>
      </c>
      <c r="I274" s="152"/>
      <c r="J274" s="152">
        <f>ROUND(I274*H274,2)</f>
        <v>0</v>
      </c>
      <c r="K274" s="149" t="s">
        <v>139</v>
      </c>
      <c r="L274" s="31"/>
      <c r="M274" s="196" t="s">
        <v>1</v>
      </c>
      <c r="N274" s="197" t="s">
        <v>40</v>
      </c>
      <c r="O274" s="198">
        <v>0</v>
      </c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841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841</v>
      </c>
      <c r="BM274" s="157" t="s">
        <v>852</v>
      </c>
    </row>
    <row r="275" spans="1:65" s="2" customFormat="1" ht="6.95" customHeight="1">
      <c r="A275" s="30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31"/>
      <c r="M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</row>
  </sheetData>
  <autoFilter ref="C136:K274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čp.380,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853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čp.380,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01 - Vodovodní přípojka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8" t="str">
        <f>E7</f>
        <v>Bytový dům čp.380, Červená kolonie na ulici Okružní v Bohumíně</v>
      </c>
      <c r="F115" s="239"/>
      <c r="G115" s="239"/>
      <c r="H115" s="23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8" t="s">
        <v>100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0" t="str">
        <f>E11</f>
        <v>IO 01 - Vodovodní přípojka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854</v>
      </c>
    </row>
    <row r="131" spans="1:65" s="13" customFormat="1" ht="11.25">
      <c r="B131" s="159"/>
      <c r="D131" s="160" t="s">
        <v>142</v>
      </c>
      <c r="E131" s="161" t="s">
        <v>1</v>
      </c>
      <c r="F131" s="162" t="s">
        <v>855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 ht="11.25">
      <c r="B132" s="166"/>
      <c r="D132" s="160" t="s">
        <v>142</v>
      </c>
      <c r="E132" s="167" t="s">
        <v>1</v>
      </c>
      <c r="F132" s="168" t="s">
        <v>856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 ht="11.25">
      <c r="B133" s="159"/>
      <c r="D133" s="160" t="s">
        <v>142</v>
      </c>
      <c r="E133" s="161" t="s">
        <v>1</v>
      </c>
      <c r="F133" s="162" t="s">
        <v>857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 ht="11.25">
      <c r="B134" s="166"/>
      <c r="D134" s="160" t="s">
        <v>142</v>
      </c>
      <c r="E134" s="167" t="s">
        <v>1</v>
      </c>
      <c r="F134" s="168" t="s">
        <v>858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ht="11.25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859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860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861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862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 ht="11.25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863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864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865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866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867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ht="11.25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868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869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870</v>
      </c>
    </row>
    <row r="150" spans="1:65" s="14" customFormat="1" ht="11.25">
      <c r="B150" s="166"/>
      <c r="D150" s="160" t="s">
        <v>142</v>
      </c>
      <c r="E150" s="167" t="s">
        <v>1</v>
      </c>
      <c r="F150" s="168" t="s">
        <v>871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872</v>
      </c>
    </row>
    <row r="152" spans="1:65" s="14" customFormat="1" ht="11.25">
      <c r="B152" s="166"/>
      <c r="D152" s="160" t="s">
        <v>142</v>
      </c>
      <c r="E152" s="167" t="s">
        <v>1</v>
      </c>
      <c r="F152" s="168" t="s">
        <v>873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874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875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876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877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878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879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880</v>
      </c>
      <c r="F161" s="149" t="s">
        <v>881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882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883</v>
      </c>
      <c r="F162" s="189" t="s">
        <v>884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885</v>
      </c>
    </row>
    <row r="163" spans="1:65" s="14" customFormat="1" ht="11.25">
      <c r="B163" s="166"/>
      <c r="D163" s="160" t="s">
        <v>142</v>
      </c>
      <c r="F163" s="168" t="s">
        <v>886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887</v>
      </c>
      <c r="F164" s="149" t="s">
        <v>888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889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890</v>
      </c>
      <c r="F165" s="189" t="s">
        <v>891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892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893</v>
      </c>
      <c r="F166" s="149" t="s">
        <v>894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895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896</v>
      </c>
      <c r="F167" s="189" t="s">
        <v>897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898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899</v>
      </c>
      <c r="F168" s="189" t="s">
        <v>900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901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902</v>
      </c>
      <c r="F169" s="189" t="s">
        <v>903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904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905</v>
      </c>
      <c r="F170" s="189" t="s">
        <v>906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907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908</v>
      </c>
      <c r="F171" s="149" t="s">
        <v>909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910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911</v>
      </c>
      <c r="F172" s="189" t="s">
        <v>912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913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914</v>
      </c>
      <c r="F173" s="189" t="s">
        <v>915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916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917</v>
      </c>
      <c r="F174" s="149" t="s">
        <v>918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919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920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921</v>
      </c>
      <c r="F176" s="149" t="s">
        <v>922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923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924</v>
      </c>
      <c r="F177" s="189" t="s">
        <v>925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926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927</v>
      </c>
      <c r="F178" s="149" t="s">
        <v>928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929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930</v>
      </c>
      <c r="F179" s="189" t="s">
        <v>931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932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933</v>
      </c>
      <c r="F180" s="149" t="s">
        <v>934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935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936</v>
      </c>
      <c r="F181" s="189" t="s">
        <v>937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938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939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940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941</v>
      </c>
    </row>
    <row r="186" spans="1:65" s="12" customFormat="1" ht="25.9" customHeight="1">
      <c r="B186" s="134"/>
      <c r="D186" s="135" t="s">
        <v>73</v>
      </c>
      <c r="E186" s="136" t="s">
        <v>833</v>
      </c>
      <c r="F186" s="136" t="s">
        <v>834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835</v>
      </c>
      <c r="F187" s="144" t="s">
        <v>836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838</v>
      </c>
      <c r="F188" s="149" t="s">
        <v>839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841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841</v>
      </c>
      <c r="BM188" s="157" t="s">
        <v>942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844</v>
      </c>
      <c r="F189" s="149" t="s">
        <v>845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841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841</v>
      </c>
      <c r="BM189" s="157" t="s">
        <v>943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9"/>
  <sheetViews>
    <sheetView showGridLines="0" topLeftCell="A116" workbookViewId="0">
      <selection activeCell="F140" sqref="F14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čp.380,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944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ROUND((SUM(BE132:BE228)),  2)</f>
        <v>0</v>
      </c>
      <c r="G35" s="30"/>
      <c r="H35" s="30"/>
      <c r="I35" s="104">
        <v>0.21</v>
      </c>
      <c r="J35" s="103">
        <f>ROUND(((SUM(BE132:BE228))*I35),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ROUND((SUM(BF132:BF228)),  2)</f>
        <v>0</v>
      </c>
      <c r="G36" s="30"/>
      <c r="H36" s="30"/>
      <c r="I36" s="104">
        <v>0.15</v>
      </c>
      <c r="J36" s="103">
        <f>ROUND(((SUM(BF132:BF228))*I36),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čp.380,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02 - Přípojka jednotné kanalizace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J180</f>
        <v>0</v>
      </c>
      <c r="L101" s="120"/>
    </row>
    <row r="102" spans="1:47" s="10" customFormat="1" ht="19.899999999999999" customHeight="1">
      <c r="B102" s="120"/>
      <c r="D102" s="121" t="s">
        <v>945</v>
      </c>
      <c r="E102" s="122"/>
      <c r="F102" s="122"/>
      <c r="G102" s="122"/>
      <c r="H102" s="122"/>
      <c r="I102" s="122"/>
      <c r="J102" s="123">
        <f>J183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J189</f>
        <v>0</v>
      </c>
      <c r="L103" s="120"/>
    </row>
    <row r="104" spans="1:47" s="10" customFormat="1" ht="19.899999999999999" customHeight="1">
      <c r="B104" s="120"/>
      <c r="D104" s="121" t="s">
        <v>946</v>
      </c>
      <c r="E104" s="122"/>
      <c r="F104" s="122"/>
      <c r="G104" s="122"/>
      <c r="H104" s="122"/>
      <c r="I104" s="122"/>
      <c r="J104" s="123">
        <f>J198</f>
        <v>0</v>
      </c>
      <c r="L104" s="120"/>
    </row>
    <row r="105" spans="1:47" s="10" customFormat="1" ht="19.899999999999999" customHeight="1">
      <c r="B105" s="120"/>
      <c r="D105" s="121" t="s">
        <v>947</v>
      </c>
      <c r="E105" s="122"/>
      <c r="F105" s="122"/>
      <c r="G105" s="122"/>
      <c r="H105" s="122"/>
      <c r="I105" s="122"/>
      <c r="J105" s="123">
        <f>J204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J214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J216</f>
        <v>0</v>
      </c>
      <c r="L107" s="116"/>
    </row>
    <row r="108" spans="1:47" s="10" customFormat="1" ht="19.899999999999999" customHeight="1">
      <c r="B108" s="120"/>
      <c r="D108" s="121" t="s">
        <v>948</v>
      </c>
      <c r="E108" s="122"/>
      <c r="F108" s="122"/>
      <c r="G108" s="122"/>
      <c r="H108" s="122"/>
      <c r="I108" s="122"/>
      <c r="J108" s="123">
        <f>J217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J225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J226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8" t="str">
        <f>E7</f>
        <v>Bytový dům čp.380, Červená kolonie na ulici Okružní v Bohumíně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38" t="s">
        <v>100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0" t="str">
        <f>E11</f>
        <v>IO 02 - Přípojka jednotné kanalizace</v>
      </c>
      <c r="F124" s="240"/>
      <c r="G124" s="240"/>
      <c r="H124" s="24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P133+P216+P225</f>
        <v>180.280866</v>
      </c>
      <c r="Q132" s="64"/>
      <c r="R132" s="131">
        <f>R133+R216+R225</f>
        <v>31.94526132</v>
      </c>
      <c r="S132" s="64"/>
      <c r="T132" s="132">
        <f>T133+T216+T225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BK133+BK216+BK225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P134+P180+P183+P189+P198+P204+P214</f>
        <v>174.286866</v>
      </c>
      <c r="Q133" s="139"/>
      <c r="R133" s="140">
        <f>R134+R180+R183+R189+R198+R204+R214</f>
        <v>31.875477320000002</v>
      </c>
      <c r="S133" s="139"/>
      <c r="T133" s="141">
        <f>T134+T180+T183+T189+T198+T204+T214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BK134+BK180+BK183+BK189+BK198+BK204+BK214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SUM(P135:P179)</f>
        <v>95.822451000000001</v>
      </c>
      <c r="Q134" s="139"/>
      <c r="R134" s="140">
        <f>SUM(R135:R179)</f>
        <v>27.138117319999999</v>
      </c>
      <c r="S134" s="139"/>
      <c r="T134" s="141">
        <f>SUM(T135:T179)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SUM(BK135:BK179)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949</v>
      </c>
      <c r="F135" s="149" t="s">
        <v>950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951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952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953</v>
      </c>
      <c r="F136" s="149" t="s">
        <v>954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951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955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956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957</v>
      </c>
      <c r="F138" s="149" t="s">
        <v>958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951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959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960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961</v>
      </c>
      <c r="F140" s="149" t="s">
        <v>962</v>
      </c>
      <c r="G140" s="150" t="s">
        <v>276</v>
      </c>
      <c r="H140" s="151">
        <v>0.8</v>
      </c>
      <c r="I140" s="152"/>
      <c r="J140" s="152">
        <f>ROUND(I140*H140,2)</f>
        <v>0</v>
      </c>
      <c r="K140" s="149" t="s">
        <v>951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0.92240000000000011</v>
      </c>
      <c r="Q140" s="155">
        <v>1.269E-2</v>
      </c>
      <c r="R140" s="155">
        <f>Q140*H140</f>
        <v>1.0152000000000001E-2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963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964</v>
      </c>
      <c r="H141" s="169">
        <v>0.8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965</v>
      </c>
      <c r="F142" s="149" t="s">
        <v>966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951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968</v>
      </c>
      <c r="F143" s="149" t="s">
        <v>969</v>
      </c>
      <c r="G143" s="150" t="s">
        <v>276</v>
      </c>
      <c r="H143" s="151">
        <v>0.8</v>
      </c>
      <c r="I143" s="152"/>
      <c r="J143" s="152">
        <f>ROUND(I143*H143,2)</f>
        <v>0</v>
      </c>
      <c r="K143" s="149" t="s">
        <v>951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0.43760000000000004</v>
      </c>
      <c r="Q143" s="155">
        <v>3.6900000000000002E-2</v>
      </c>
      <c r="R143" s="155">
        <f>Q143*H143</f>
        <v>2.9520000000000005E-2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970</v>
      </c>
    </row>
    <row r="144" spans="1:65" s="2" customFormat="1" ht="21.75" customHeight="1">
      <c r="A144" s="30"/>
      <c r="B144" s="146"/>
      <c r="C144" s="147" t="s">
        <v>198</v>
      </c>
      <c r="D144" s="147" t="s">
        <v>135</v>
      </c>
      <c r="E144" s="148" t="s">
        <v>971</v>
      </c>
      <c r="F144" s="149" t="s">
        <v>972</v>
      </c>
      <c r="G144" s="150" t="s">
        <v>138</v>
      </c>
      <c r="H144" s="151">
        <v>8.7370000000000001</v>
      </c>
      <c r="I144" s="152"/>
      <c r="J144" s="152">
        <f>ROUND(I144*H144,2)</f>
        <v>0</v>
      </c>
      <c r="K144" s="149" t="s">
        <v>951</v>
      </c>
      <c r="L144" s="31"/>
      <c r="M144" s="153" t="s">
        <v>1</v>
      </c>
      <c r="N144" s="154" t="s">
        <v>40</v>
      </c>
      <c r="O144" s="155">
        <v>1.548</v>
      </c>
      <c r="P144" s="155">
        <f>O144*H144</f>
        <v>13.524876000000001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973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974</v>
      </c>
      <c r="H145" s="169">
        <v>8.7370000000000001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203</v>
      </c>
      <c r="D146" s="147" t="s">
        <v>135</v>
      </c>
      <c r="E146" s="148" t="s">
        <v>526</v>
      </c>
      <c r="F146" s="149" t="s">
        <v>527</v>
      </c>
      <c r="G146" s="150" t="s">
        <v>138</v>
      </c>
      <c r="H146" s="151">
        <v>29.123999999999999</v>
      </c>
      <c r="I146" s="152"/>
      <c r="J146" s="152">
        <f>ROUND(I146*H146,2)</f>
        <v>0</v>
      </c>
      <c r="K146" s="149" t="s">
        <v>951</v>
      </c>
      <c r="L146" s="31"/>
      <c r="M146" s="153" t="s">
        <v>1</v>
      </c>
      <c r="N146" s="154" t="s">
        <v>40</v>
      </c>
      <c r="O146" s="155">
        <v>1.43</v>
      </c>
      <c r="P146" s="155">
        <f>O146*H146</f>
        <v>41.647319999999993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975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976</v>
      </c>
      <c r="H147" s="169">
        <v>8.0960000000000001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977</v>
      </c>
      <c r="H148" s="169">
        <v>22.628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978</v>
      </c>
      <c r="H149" s="169">
        <v>-1.6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6" customFormat="1" ht="11.25">
      <c r="B150" s="180"/>
      <c r="D150" s="160" t="s">
        <v>142</v>
      </c>
      <c r="E150" s="181" t="s">
        <v>1</v>
      </c>
      <c r="F150" s="182" t="s">
        <v>157</v>
      </c>
      <c r="H150" s="183">
        <v>29.123999999999999</v>
      </c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142</v>
      </c>
      <c r="AU150" s="181" t="s">
        <v>87</v>
      </c>
      <c r="AV150" s="16" t="s">
        <v>140</v>
      </c>
      <c r="AW150" s="16" t="s">
        <v>31</v>
      </c>
      <c r="AX150" s="16" t="s">
        <v>81</v>
      </c>
      <c r="AY150" s="181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158</v>
      </c>
      <c r="F151" s="149" t="s">
        <v>159</v>
      </c>
      <c r="G151" s="150" t="s">
        <v>138</v>
      </c>
      <c r="H151" s="151">
        <v>29.123999999999999</v>
      </c>
      <c r="I151" s="152"/>
      <c r="J151" s="152">
        <f>ROUND(I151*H151,2)</f>
        <v>0</v>
      </c>
      <c r="K151" s="149" t="s">
        <v>951</v>
      </c>
      <c r="L151" s="31"/>
      <c r="M151" s="153" t="s">
        <v>1</v>
      </c>
      <c r="N151" s="154" t="s">
        <v>40</v>
      </c>
      <c r="O151" s="155">
        <v>0.1</v>
      </c>
      <c r="P151" s="155">
        <f>O151*H151</f>
        <v>2.9123999999999999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979</v>
      </c>
    </row>
    <row r="152" spans="1:65" s="2" customFormat="1" ht="16.5" customHeight="1">
      <c r="A152" s="30"/>
      <c r="B152" s="146"/>
      <c r="C152" s="147" t="s">
        <v>214</v>
      </c>
      <c r="D152" s="147" t="s">
        <v>135</v>
      </c>
      <c r="E152" s="148" t="s">
        <v>179</v>
      </c>
      <c r="F152" s="149" t="s">
        <v>180</v>
      </c>
      <c r="G152" s="150" t="s">
        <v>181</v>
      </c>
      <c r="H152" s="151">
        <v>29.672999999999998</v>
      </c>
      <c r="I152" s="152"/>
      <c r="J152" s="152">
        <f>ROUND(I152*H152,2)</f>
        <v>0</v>
      </c>
      <c r="K152" s="149" t="s">
        <v>951</v>
      </c>
      <c r="L152" s="31"/>
      <c r="M152" s="153" t="s">
        <v>1</v>
      </c>
      <c r="N152" s="154" t="s">
        <v>40</v>
      </c>
      <c r="O152" s="155">
        <v>0.23599999999999999</v>
      </c>
      <c r="P152" s="155">
        <f>O152*H152</f>
        <v>7.0028279999999992</v>
      </c>
      <c r="Q152" s="155">
        <v>8.4000000000000003E-4</v>
      </c>
      <c r="R152" s="155">
        <f>Q152*H152</f>
        <v>2.4925320000000001E-2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980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981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982</v>
      </c>
      <c r="H154" s="169">
        <v>29.672999999999998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219</v>
      </c>
      <c r="D155" s="147" t="s">
        <v>135</v>
      </c>
      <c r="E155" s="148" t="s">
        <v>191</v>
      </c>
      <c r="F155" s="149" t="s">
        <v>192</v>
      </c>
      <c r="G155" s="150" t="s">
        <v>181</v>
      </c>
      <c r="H155" s="151">
        <v>29.672999999999998</v>
      </c>
      <c r="I155" s="152"/>
      <c r="J155" s="152">
        <f>ROUND(I155*H155,2)</f>
        <v>0</v>
      </c>
      <c r="K155" s="149" t="s">
        <v>951</v>
      </c>
      <c r="L155" s="31"/>
      <c r="M155" s="153" t="s">
        <v>1</v>
      </c>
      <c r="N155" s="154" t="s">
        <v>40</v>
      </c>
      <c r="O155" s="155">
        <v>0.216</v>
      </c>
      <c r="P155" s="155">
        <f>O155*H155</f>
        <v>6.4093679999999997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983</v>
      </c>
    </row>
    <row r="156" spans="1:65" s="2" customFormat="1" ht="21.75" customHeight="1">
      <c r="A156" s="30"/>
      <c r="B156" s="146"/>
      <c r="C156" s="147" t="s">
        <v>242</v>
      </c>
      <c r="D156" s="147" t="s">
        <v>135</v>
      </c>
      <c r="E156" s="148" t="s">
        <v>195</v>
      </c>
      <c r="F156" s="149" t="s">
        <v>196</v>
      </c>
      <c r="G156" s="150" t="s">
        <v>138</v>
      </c>
      <c r="H156" s="151">
        <v>29.123999999999999</v>
      </c>
      <c r="I156" s="152"/>
      <c r="J156" s="152">
        <f>ROUND(I156*H156,2)</f>
        <v>0</v>
      </c>
      <c r="K156" s="149" t="s">
        <v>951</v>
      </c>
      <c r="L156" s="31"/>
      <c r="M156" s="153" t="s">
        <v>1</v>
      </c>
      <c r="N156" s="154" t="s">
        <v>40</v>
      </c>
      <c r="O156" s="155">
        <v>0.34499999999999997</v>
      </c>
      <c r="P156" s="155">
        <f>O156*H156</f>
        <v>10.047779999999999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984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976</v>
      </c>
      <c r="H157" s="169">
        <v>8.0960000000000001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977</v>
      </c>
      <c r="H158" s="169">
        <v>22.628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978</v>
      </c>
      <c r="H159" s="169">
        <v>-1.6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6" customFormat="1" ht="11.25">
      <c r="B160" s="180"/>
      <c r="D160" s="160" t="s">
        <v>142</v>
      </c>
      <c r="E160" s="181" t="s">
        <v>1</v>
      </c>
      <c r="F160" s="182" t="s">
        <v>157</v>
      </c>
      <c r="H160" s="183">
        <v>29.123999999999999</v>
      </c>
      <c r="L160" s="180"/>
      <c r="M160" s="184"/>
      <c r="N160" s="185"/>
      <c r="O160" s="185"/>
      <c r="P160" s="185"/>
      <c r="Q160" s="185"/>
      <c r="R160" s="185"/>
      <c r="S160" s="185"/>
      <c r="T160" s="186"/>
      <c r="AT160" s="181" t="s">
        <v>142</v>
      </c>
      <c r="AU160" s="181" t="s">
        <v>87</v>
      </c>
      <c r="AV160" s="16" t="s">
        <v>140</v>
      </c>
      <c r="AW160" s="16" t="s">
        <v>31</v>
      </c>
      <c r="AX160" s="16" t="s">
        <v>81</v>
      </c>
      <c r="AY160" s="181" t="s">
        <v>133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199</v>
      </c>
      <c r="F161" s="149" t="s">
        <v>200</v>
      </c>
      <c r="G161" s="150" t="s">
        <v>138</v>
      </c>
      <c r="H161" s="151">
        <v>15.727</v>
      </c>
      <c r="I161" s="152"/>
      <c r="J161" s="152">
        <f>ROUND(I161*H161,2)</f>
        <v>0</v>
      </c>
      <c r="K161" s="149" t="s">
        <v>951</v>
      </c>
      <c r="L161" s="31"/>
      <c r="M161" s="153" t="s">
        <v>1</v>
      </c>
      <c r="N161" s="154" t="s">
        <v>40</v>
      </c>
      <c r="O161" s="155">
        <v>8.3000000000000004E-2</v>
      </c>
      <c r="P161" s="155">
        <f>O161*H161</f>
        <v>1.3053410000000001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985</v>
      </c>
    </row>
    <row r="162" spans="1:65" s="14" customFormat="1" ht="11.25">
      <c r="B162" s="166"/>
      <c r="D162" s="160" t="s">
        <v>142</v>
      </c>
      <c r="E162" s="167" t="s">
        <v>1</v>
      </c>
      <c r="F162" s="168" t="s">
        <v>986</v>
      </c>
      <c r="H162" s="169">
        <v>15.727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81</v>
      </c>
      <c r="AY162" s="167" t="s">
        <v>133</v>
      </c>
    </row>
    <row r="163" spans="1:65" s="2" customFormat="1" ht="16.5" customHeight="1">
      <c r="A163" s="30"/>
      <c r="B163" s="146"/>
      <c r="C163" s="147" t="s">
        <v>273</v>
      </c>
      <c r="D163" s="147" t="s">
        <v>135</v>
      </c>
      <c r="E163" s="148" t="s">
        <v>204</v>
      </c>
      <c r="F163" s="149" t="s">
        <v>205</v>
      </c>
      <c r="G163" s="150" t="s">
        <v>138</v>
      </c>
      <c r="H163" s="151">
        <v>15.727</v>
      </c>
      <c r="I163" s="152"/>
      <c r="J163" s="152">
        <f>ROUND(I163*H163,2)</f>
        <v>0</v>
      </c>
      <c r="K163" s="149" t="s">
        <v>951</v>
      </c>
      <c r="L163" s="31"/>
      <c r="M163" s="153" t="s">
        <v>1</v>
      </c>
      <c r="N163" s="154" t="s">
        <v>40</v>
      </c>
      <c r="O163" s="155">
        <v>8.9999999999999993E-3</v>
      </c>
      <c r="P163" s="155">
        <f>O163*H163</f>
        <v>0.141543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987</v>
      </c>
    </row>
    <row r="164" spans="1:65" s="2" customFormat="1" ht="21.75" customHeight="1">
      <c r="A164" s="30"/>
      <c r="B164" s="146"/>
      <c r="C164" s="147" t="s">
        <v>8</v>
      </c>
      <c r="D164" s="147" t="s">
        <v>135</v>
      </c>
      <c r="E164" s="148" t="s">
        <v>209</v>
      </c>
      <c r="F164" s="149" t="s">
        <v>210</v>
      </c>
      <c r="G164" s="150" t="s">
        <v>211</v>
      </c>
      <c r="H164" s="151">
        <v>25.163</v>
      </c>
      <c r="I164" s="152"/>
      <c r="J164" s="152">
        <f>ROUND(I164*H164,2)</f>
        <v>0</v>
      </c>
      <c r="K164" s="149" t="s">
        <v>951</v>
      </c>
      <c r="L164" s="31"/>
      <c r="M164" s="153" t="s">
        <v>1</v>
      </c>
      <c r="N164" s="154" t="s">
        <v>40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988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989</v>
      </c>
      <c r="H165" s="169">
        <v>25.163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2" customFormat="1" ht="21.75" customHeight="1">
      <c r="A166" s="30"/>
      <c r="B166" s="146"/>
      <c r="C166" s="147" t="s">
        <v>283</v>
      </c>
      <c r="D166" s="147" t="s">
        <v>135</v>
      </c>
      <c r="E166" s="148" t="s">
        <v>215</v>
      </c>
      <c r="F166" s="149" t="s">
        <v>216</v>
      </c>
      <c r="G166" s="150" t="s">
        <v>138</v>
      </c>
      <c r="H166" s="151">
        <v>3.6</v>
      </c>
      <c r="I166" s="152"/>
      <c r="J166" s="152">
        <f>ROUND(I166*H166,2)</f>
        <v>0</v>
      </c>
      <c r="K166" s="149" t="s">
        <v>951</v>
      </c>
      <c r="L166" s="31"/>
      <c r="M166" s="153" t="s">
        <v>1</v>
      </c>
      <c r="N166" s="154" t="s">
        <v>40</v>
      </c>
      <c r="O166" s="155">
        <v>0.29899999999999999</v>
      </c>
      <c r="P166" s="155">
        <f>O166*H166</f>
        <v>1.0764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990</v>
      </c>
    </row>
    <row r="167" spans="1:65" s="13" customFormat="1" ht="11.25">
      <c r="B167" s="159"/>
      <c r="D167" s="160" t="s">
        <v>142</v>
      </c>
      <c r="E167" s="161" t="s">
        <v>1</v>
      </c>
      <c r="F167" s="162" t="s">
        <v>991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992</v>
      </c>
      <c r="H168" s="169">
        <v>3.6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81</v>
      </c>
      <c r="AY168" s="167" t="s">
        <v>133</v>
      </c>
    </row>
    <row r="169" spans="1:65" s="2" customFormat="1" ht="16.5" customHeight="1">
      <c r="A169" s="30"/>
      <c r="B169" s="146"/>
      <c r="C169" s="187" t="s">
        <v>291</v>
      </c>
      <c r="D169" s="187" t="s">
        <v>243</v>
      </c>
      <c r="E169" s="188" t="s">
        <v>993</v>
      </c>
      <c r="F169" s="189" t="s">
        <v>994</v>
      </c>
      <c r="G169" s="190" t="s">
        <v>211</v>
      </c>
      <c r="H169" s="191">
        <v>7.2</v>
      </c>
      <c r="I169" s="192"/>
      <c r="J169" s="192">
        <f>ROUND(I169*H169,2)</f>
        <v>0</v>
      </c>
      <c r="K169" s="189" t="s">
        <v>951</v>
      </c>
      <c r="L169" s="193"/>
      <c r="M169" s="194" t="s">
        <v>1</v>
      </c>
      <c r="N169" s="195" t="s">
        <v>40</v>
      </c>
      <c r="O169" s="155">
        <v>0</v>
      </c>
      <c r="P169" s="155">
        <f>O169*H169</f>
        <v>0</v>
      </c>
      <c r="Q169" s="155">
        <v>1</v>
      </c>
      <c r="R169" s="155">
        <f>Q169*H169</f>
        <v>7.2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995</v>
      </c>
    </row>
    <row r="170" spans="1:65" s="14" customFormat="1" ht="11.25">
      <c r="B170" s="166"/>
      <c r="D170" s="160" t="s">
        <v>142</v>
      </c>
      <c r="F170" s="168" t="s">
        <v>996</v>
      </c>
      <c r="H170" s="169">
        <v>7.2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</v>
      </c>
      <c r="AX170" s="14" t="s">
        <v>81</v>
      </c>
      <c r="AY170" s="167" t="s">
        <v>133</v>
      </c>
    </row>
    <row r="171" spans="1:65" s="2" customFormat="1" ht="21.75" customHeight="1">
      <c r="A171" s="30"/>
      <c r="B171" s="146"/>
      <c r="C171" s="147" t="s">
        <v>295</v>
      </c>
      <c r="D171" s="147" t="s">
        <v>135</v>
      </c>
      <c r="E171" s="148" t="s">
        <v>997</v>
      </c>
      <c r="F171" s="149" t="s">
        <v>998</v>
      </c>
      <c r="G171" s="150" t="s">
        <v>138</v>
      </c>
      <c r="H171" s="151">
        <v>14.997</v>
      </c>
      <c r="I171" s="152"/>
      <c r="J171" s="152">
        <f>ROUND(I171*H171,2)</f>
        <v>0</v>
      </c>
      <c r="K171" s="149" t="s">
        <v>1</v>
      </c>
      <c r="L171" s="31"/>
      <c r="M171" s="153" t="s">
        <v>1</v>
      </c>
      <c r="N171" s="154" t="s">
        <v>40</v>
      </c>
      <c r="O171" s="155">
        <v>0.29899999999999999</v>
      </c>
      <c r="P171" s="155">
        <f>O171*H171</f>
        <v>4.4841030000000002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999</v>
      </c>
    </row>
    <row r="172" spans="1:65" s="14" customFormat="1" ht="11.25">
      <c r="B172" s="166"/>
      <c r="D172" s="160" t="s">
        <v>142</v>
      </c>
      <c r="E172" s="167" t="s">
        <v>1</v>
      </c>
      <c r="F172" s="168" t="s">
        <v>976</v>
      </c>
      <c r="H172" s="169">
        <v>8.0960000000000001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 ht="11.25">
      <c r="B173" s="166"/>
      <c r="D173" s="160" t="s">
        <v>142</v>
      </c>
      <c r="E173" s="167" t="s">
        <v>1</v>
      </c>
      <c r="F173" s="168" t="s">
        <v>977</v>
      </c>
      <c r="H173" s="169">
        <v>22.628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1000</v>
      </c>
      <c r="H174" s="169">
        <v>-15.727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6" customFormat="1" ht="11.25">
      <c r="B175" s="180"/>
      <c r="D175" s="160" t="s">
        <v>142</v>
      </c>
      <c r="E175" s="181" t="s">
        <v>1</v>
      </c>
      <c r="F175" s="182" t="s">
        <v>157</v>
      </c>
      <c r="H175" s="183">
        <v>14.997</v>
      </c>
      <c r="L175" s="180"/>
      <c r="M175" s="184"/>
      <c r="N175" s="185"/>
      <c r="O175" s="185"/>
      <c r="P175" s="185"/>
      <c r="Q175" s="185"/>
      <c r="R175" s="185"/>
      <c r="S175" s="185"/>
      <c r="T175" s="186"/>
      <c r="AT175" s="181" t="s">
        <v>142</v>
      </c>
      <c r="AU175" s="181" t="s">
        <v>87</v>
      </c>
      <c r="AV175" s="16" t="s">
        <v>140</v>
      </c>
      <c r="AW175" s="16" t="s">
        <v>31</v>
      </c>
      <c r="AX175" s="16" t="s">
        <v>81</v>
      </c>
      <c r="AY175" s="181" t="s">
        <v>133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1001</v>
      </c>
      <c r="F176" s="149" t="s">
        <v>1002</v>
      </c>
      <c r="G176" s="150" t="s">
        <v>138</v>
      </c>
      <c r="H176" s="151">
        <v>9.9220000000000006</v>
      </c>
      <c r="I176" s="152"/>
      <c r="J176" s="152">
        <f>ROUND(I176*H176,2)</f>
        <v>0</v>
      </c>
      <c r="K176" s="149" t="s">
        <v>951</v>
      </c>
      <c r="L176" s="31"/>
      <c r="M176" s="153" t="s">
        <v>1</v>
      </c>
      <c r="N176" s="154" t="s">
        <v>40</v>
      </c>
      <c r="O176" s="155">
        <v>0.28599999999999998</v>
      </c>
      <c r="P176" s="155">
        <f>O176*H176</f>
        <v>2.8376920000000001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1003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1004</v>
      </c>
      <c r="H177" s="169">
        <v>9.9220000000000006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81</v>
      </c>
      <c r="AY177" s="167" t="s">
        <v>133</v>
      </c>
    </row>
    <row r="178" spans="1:65" s="2" customFormat="1" ht="16.5" customHeight="1">
      <c r="A178" s="30"/>
      <c r="B178" s="146"/>
      <c r="C178" s="187" t="s">
        <v>303</v>
      </c>
      <c r="D178" s="187" t="s">
        <v>243</v>
      </c>
      <c r="E178" s="188" t="s">
        <v>1005</v>
      </c>
      <c r="F178" s="189" t="s">
        <v>1006</v>
      </c>
      <c r="G178" s="190" t="s">
        <v>211</v>
      </c>
      <c r="H178" s="191">
        <v>19.844000000000001</v>
      </c>
      <c r="I178" s="192"/>
      <c r="J178" s="192">
        <f>ROUND(I178*H178,2)</f>
        <v>0</v>
      </c>
      <c r="K178" s="189" t="s">
        <v>951</v>
      </c>
      <c r="L178" s="193"/>
      <c r="M178" s="194" t="s">
        <v>1</v>
      </c>
      <c r="N178" s="195" t="s">
        <v>40</v>
      </c>
      <c r="O178" s="155">
        <v>0</v>
      </c>
      <c r="P178" s="155">
        <f>O178*H178</f>
        <v>0</v>
      </c>
      <c r="Q178" s="155">
        <v>1</v>
      </c>
      <c r="R178" s="155">
        <f>Q178*H178</f>
        <v>19.844000000000001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203</v>
      </c>
      <c r="AT178" s="157" t="s">
        <v>243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1007</v>
      </c>
    </row>
    <row r="179" spans="1:65" s="14" customFormat="1" ht="11.25">
      <c r="B179" s="166"/>
      <c r="D179" s="160" t="s">
        <v>142</v>
      </c>
      <c r="F179" s="168" t="s">
        <v>1008</v>
      </c>
      <c r="H179" s="169">
        <v>19.844000000000001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142</v>
      </c>
      <c r="AU179" s="167" t="s">
        <v>87</v>
      </c>
      <c r="AV179" s="14" t="s">
        <v>87</v>
      </c>
      <c r="AW179" s="14" t="s">
        <v>3</v>
      </c>
      <c r="AX179" s="14" t="s">
        <v>81</v>
      </c>
      <c r="AY179" s="167" t="s">
        <v>133</v>
      </c>
    </row>
    <row r="180" spans="1:65" s="12" customFormat="1" ht="22.9" customHeight="1">
      <c r="B180" s="134"/>
      <c r="D180" s="135" t="s">
        <v>73</v>
      </c>
      <c r="E180" s="144" t="s">
        <v>140</v>
      </c>
      <c r="F180" s="144" t="s">
        <v>248</v>
      </c>
      <c r="J180" s="145">
        <f>BK180</f>
        <v>0</v>
      </c>
      <c r="L180" s="134"/>
      <c r="M180" s="138"/>
      <c r="N180" s="139"/>
      <c r="O180" s="139"/>
      <c r="P180" s="140">
        <f>SUM(P181:P182)</f>
        <v>3.7374750000000003</v>
      </c>
      <c r="Q180" s="139"/>
      <c r="R180" s="140">
        <f>SUM(R181:R182)</f>
        <v>0</v>
      </c>
      <c r="S180" s="139"/>
      <c r="T180" s="141">
        <f>SUM(T181:T182)</f>
        <v>0</v>
      </c>
      <c r="AR180" s="135" t="s">
        <v>81</v>
      </c>
      <c r="AT180" s="142" t="s">
        <v>73</v>
      </c>
      <c r="AU180" s="142" t="s">
        <v>81</v>
      </c>
      <c r="AY180" s="135" t="s">
        <v>133</v>
      </c>
      <c r="BK180" s="143">
        <f>SUM(BK181:BK182)</f>
        <v>0</v>
      </c>
    </row>
    <row r="181" spans="1:65" s="2" customFormat="1" ht="21.75" customHeight="1">
      <c r="A181" s="30"/>
      <c r="B181" s="146"/>
      <c r="C181" s="147" t="s">
        <v>7</v>
      </c>
      <c r="D181" s="147" t="s">
        <v>135</v>
      </c>
      <c r="E181" s="148" t="s">
        <v>1009</v>
      </c>
      <c r="F181" s="149" t="s">
        <v>1010</v>
      </c>
      <c r="G181" s="150" t="s">
        <v>138</v>
      </c>
      <c r="H181" s="151">
        <v>2.2050000000000001</v>
      </c>
      <c r="I181" s="152"/>
      <c r="J181" s="152">
        <f>ROUND(I181*H181,2)</f>
        <v>0</v>
      </c>
      <c r="K181" s="149" t="s">
        <v>951</v>
      </c>
      <c r="L181" s="31"/>
      <c r="M181" s="153" t="s">
        <v>1</v>
      </c>
      <c r="N181" s="154" t="s">
        <v>40</v>
      </c>
      <c r="O181" s="155">
        <v>1.6950000000000001</v>
      </c>
      <c r="P181" s="155">
        <f>O181*H181</f>
        <v>3.7374750000000003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1011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1012</v>
      </c>
      <c r="H182" s="169">
        <v>2.2050000000000001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81</v>
      </c>
      <c r="AY182" s="167" t="s">
        <v>133</v>
      </c>
    </row>
    <row r="183" spans="1:65" s="12" customFormat="1" ht="22.9" customHeight="1">
      <c r="B183" s="134"/>
      <c r="D183" s="135" t="s">
        <v>73</v>
      </c>
      <c r="E183" s="144" t="s">
        <v>190</v>
      </c>
      <c r="F183" s="144" t="s">
        <v>1013</v>
      </c>
      <c r="J183" s="145">
        <f>BK183</f>
        <v>0</v>
      </c>
      <c r="L183" s="134"/>
      <c r="M183" s="138"/>
      <c r="N183" s="139"/>
      <c r="O183" s="139"/>
      <c r="P183" s="140">
        <f>SUM(P184:P188)</f>
        <v>7.3759999999999994</v>
      </c>
      <c r="Q183" s="139"/>
      <c r="R183" s="140">
        <f>SUM(R184:R188)</f>
        <v>3.2068000000000003</v>
      </c>
      <c r="S183" s="139"/>
      <c r="T183" s="141">
        <f>SUM(T184:T188)</f>
        <v>0</v>
      </c>
      <c r="AR183" s="135" t="s">
        <v>81</v>
      </c>
      <c r="AT183" s="142" t="s">
        <v>73</v>
      </c>
      <c r="AU183" s="142" t="s">
        <v>81</v>
      </c>
      <c r="AY183" s="135" t="s">
        <v>133</v>
      </c>
      <c r="BK183" s="143">
        <f>SUM(BK184:BK188)</f>
        <v>0</v>
      </c>
    </row>
    <row r="184" spans="1:65" s="2" customFormat="1" ht="21.75" customHeight="1">
      <c r="A184" s="30"/>
      <c r="B184" s="146"/>
      <c r="C184" s="147" t="s">
        <v>310</v>
      </c>
      <c r="D184" s="147" t="s">
        <v>135</v>
      </c>
      <c r="E184" s="148" t="s">
        <v>1014</v>
      </c>
      <c r="F184" s="149" t="s">
        <v>1015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951</v>
      </c>
      <c r="L184" s="31"/>
      <c r="M184" s="153" t="s">
        <v>1</v>
      </c>
      <c r="N184" s="154" t="s">
        <v>40</v>
      </c>
      <c r="O184" s="155">
        <v>0.31</v>
      </c>
      <c r="P184" s="155">
        <f>O184*H184</f>
        <v>1.24</v>
      </c>
      <c r="Q184" s="155">
        <v>0.27994000000000002</v>
      </c>
      <c r="R184" s="155">
        <f>Q184*H184</f>
        <v>1.1197600000000001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1016</v>
      </c>
    </row>
    <row r="185" spans="1:65" s="2" customFormat="1" ht="21.75" customHeight="1">
      <c r="A185" s="30"/>
      <c r="B185" s="146"/>
      <c r="C185" s="147" t="s">
        <v>317</v>
      </c>
      <c r="D185" s="147" t="s">
        <v>135</v>
      </c>
      <c r="E185" s="148" t="s">
        <v>1017</v>
      </c>
      <c r="F185" s="149" t="s">
        <v>1018</v>
      </c>
      <c r="G185" s="150" t="s">
        <v>181</v>
      </c>
      <c r="H185" s="151">
        <v>4</v>
      </c>
      <c r="I185" s="152"/>
      <c r="J185" s="152">
        <f>ROUND(I185*H185,2)</f>
        <v>0</v>
      </c>
      <c r="K185" s="149" t="s">
        <v>951</v>
      </c>
      <c r="L185" s="31"/>
      <c r="M185" s="153" t="s">
        <v>1</v>
      </c>
      <c r="N185" s="154" t="s">
        <v>40</v>
      </c>
      <c r="O185" s="155">
        <v>0.36</v>
      </c>
      <c r="P185" s="155">
        <f>O185*H185</f>
        <v>1.44</v>
      </c>
      <c r="Q185" s="155">
        <v>0.26244000000000001</v>
      </c>
      <c r="R185" s="155">
        <f>Q185*H185</f>
        <v>1.04976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1019</v>
      </c>
    </row>
    <row r="186" spans="1:65" s="14" customFormat="1" ht="11.25">
      <c r="B186" s="166"/>
      <c r="D186" s="160" t="s">
        <v>142</v>
      </c>
      <c r="E186" s="167" t="s">
        <v>1</v>
      </c>
      <c r="F186" s="168" t="s">
        <v>956</v>
      </c>
      <c r="H186" s="169">
        <v>4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2" customFormat="1" ht="21.75" customHeight="1">
      <c r="A187" s="30"/>
      <c r="B187" s="146"/>
      <c r="C187" s="147" t="s">
        <v>324</v>
      </c>
      <c r="D187" s="147" t="s">
        <v>135</v>
      </c>
      <c r="E187" s="148" t="s">
        <v>1020</v>
      </c>
      <c r="F187" s="149" t="s">
        <v>1021</v>
      </c>
      <c r="G187" s="150" t="s">
        <v>181</v>
      </c>
      <c r="H187" s="151">
        <v>8</v>
      </c>
      <c r="I187" s="152"/>
      <c r="J187" s="152">
        <f>ROUND(I187*H187,2)</f>
        <v>0</v>
      </c>
      <c r="K187" s="149" t="s">
        <v>951</v>
      </c>
      <c r="L187" s="31"/>
      <c r="M187" s="153" t="s">
        <v>1</v>
      </c>
      <c r="N187" s="154" t="s">
        <v>40</v>
      </c>
      <c r="O187" s="155">
        <v>0.58699999999999997</v>
      </c>
      <c r="P187" s="155">
        <f>O187*H187</f>
        <v>4.6959999999999997</v>
      </c>
      <c r="Q187" s="155">
        <v>0.12966</v>
      </c>
      <c r="R187" s="155">
        <f>Q187*H187</f>
        <v>1.03728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1022</v>
      </c>
    </row>
    <row r="188" spans="1:65" s="14" customFormat="1" ht="11.25">
      <c r="B188" s="166"/>
      <c r="D188" s="160" t="s">
        <v>142</v>
      </c>
      <c r="E188" s="167" t="s">
        <v>1</v>
      </c>
      <c r="F188" s="168" t="s">
        <v>1023</v>
      </c>
      <c r="H188" s="169">
        <v>8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81</v>
      </c>
      <c r="AY188" s="167" t="s">
        <v>133</v>
      </c>
    </row>
    <row r="189" spans="1:65" s="12" customFormat="1" ht="22.9" customHeight="1">
      <c r="B189" s="134"/>
      <c r="D189" s="135" t="s">
        <v>73</v>
      </c>
      <c r="E189" s="144" t="s">
        <v>203</v>
      </c>
      <c r="F189" s="144" t="s">
        <v>272</v>
      </c>
      <c r="J189" s="145">
        <f>BK189</f>
        <v>0</v>
      </c>
      <c r="L189" s="134"/>
      <c r="M189" s="138"/>
      <c r="N189" s="139"/>
      <c r="O189" s="139"/>
      <c r="P189" s="140">
        <f>SUM(P190:P197)</f>
        <v>16.303000000000001</v>
      </c>
      <c r="Q189" s="139"/>
      <c r="R189" s="140">
        <f>SUM(R190:R197)</f>
        <v>0.58172000000000001</v>
      </c>
      <c r="S189" s="139"/>
      <c r="T189" s="141">
        <f>SUM(T190:T197)</f>
        <v>0</v>
      </c>
      <c r="AR189" s="135" t="s">
        <v>81</v>
      </c>
      <c r="AT189" s="142" t="s">
        <v>73</v>
      </c>
      <c r="AU189" s="142" t="s">
        <v>81</v>
      </c>
      <c r="AY189" s="135" t="s">
        <v>133</v>
      </c>
      <c r="BK189" s="143">
        <f>SUM(BK190:BK197)</f>
        <v>0</v>
      </c>
    </row>
    <row r="190" spans="1:65" s="2" customFormat="1" ht="16.5" customHeight="1">
      <c r="A190" s="30"/>
      <c r="B190" s="146"/>
      <c r="C190" s="147" t="s">
        <v>329</v>
      </c>
      <c r="D190" s="147" t="s">
        <v>135</v>
      </c>
      <c r="E190" s="148" t="s">
        <v>1024</v>
      </c>
      <c r="F190" s="149" t="s">
        <v>1025</v>
      </c>
      <c r="G190" s="150" t="s">
        <v>339</v>
      </c>
      <c r="H190" s="151">
        <v>2</v>
      </c>
      <c r="I190" s="152"/>
      <c r="J190" s="152">
        <f t="shared" ref="J190:J197" si="0">ROUND(I190*H190,2)</f>
        <v>0</v>
      </c>
      <c r="K190" s="149" t="s">
        <v>1</v>
      </c>
      <c r="L190" s="31"/>
      <c r="M190" s="153" t="s">
        <v>1</v>
      </c>
      <c r="N190" s="154" t="s">
        <v>40</v>
      </c>
      <c r="O190" s="155">
        <v>1.516</v>
      </c>
      <c r="P190" s="155">
        <f t="shared" ref="P190:P197" si="1">O190*H190</f>
        <v>3.032</v>
      </c>
      <c r="Q190" s="155">
        <v>2.7299999999999998E-3</v>
      </c>
      <c r="R190" s="155">
        <f t="shared" ref="R190:R197" si="2">Q190*H190</f>
        <v>5.4599999999999996E-3</v>
      </c>
      <c r="S190" s="155">
        <v>0</v>
      </c>
      <c r="T190" s="156">
        <f t="shared" ref="T190:T197" si="3"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ref="BE190:BE197" si="4">IF(N190="základní",J190,0)</f>
        <v>0</v>
      </c>
      <c r="BF190" s="158">
        <f t="shared" ref="BF190:BF197" si="5">IF(N190="snížená",J190,0)</f>
        <v>0</v>
      </c>
      <c r="BG190" s="158">
        <f t="shared" ref="BG190:BG197" si="6">IF(N190="zákl. přenesená",J190,0)</f>
        <v>0</v>
      </c>
      <c r="BH190" s="158">
        <f t="shared" ref="BH190:BH197" si="7">IF(N190="sníž. přenesená",J190,0)</f>
        <v>0</v>
      </c>
      <c r="BI190" s="158">
        <f t="shared" ref="BI190:BI197" si="8">IF(N190="nulová",J190,0)</f>
        <v>0</v>
      </c>
      <c r="BJ190" s="18" t="s">
        <v>87</v>
      </c>
      <c r="BK190" s="158">
        <f t="shared" ref="BK190:BK197" si="9">ROUND(I190*H190,2)</f>
        <v>0</v>
      </c>
      <c r="BL190" s="18" t="s">
        <v>140</v>
      </c>
      <c r="BM190" s="157" t="s">
        <v>1026</v>
      </c>
    </row>
    <row r="191" spans="1:65" s="2" customFormat="1" ht="21.75" customHeight="1">
      <c r="A191" s="30"/>
      <c r="B191" s="146"/>
      <c r="C191" s="147" t="s">
        <v>336</v>
      </c>
      <c r="D191" s="147" t="s">
        <v>135</v>
      </c>
      <c r="E191" s="148" t="s">
        <v>1027</v>
      </c>
      <c r="F191" s="149" t="s">
        <v>1028</v>
      </c>
      <c r="G191" s="150" t="s">
        <v>276</v>
      </c>
      <c r="H191" s="151">
        <v>32</v>
      </c>
      <c r="I191" s="152"/>
      <c r="J191" s="152">
        <f t="shared" si="0"/>
        <v>0</v>
      </c>
      <c r="K191" s="149" t="s">
        <v>951</v>
      </c>
      <c r="L191" s="31"/>
      <c r="M191" s="153" t="s">
        <v>1</v>
      </c>
      <c r="N191" s="154" t="s">
        <v>40</v>
      </c>
      <c r="O191" s="155">
        <v>0.25800000000000001</v>
      </c>
      <c r="P191" s="155">
        <f t="shared" si="1"/>
        <v>8.2560000000000002</v>
      </c>
      <c r="Q191" s="155">
        <v>2.6800000000000001E-3</v>
      </c>
      <c r="R191" s="155">
        <f t="shared" si="2"/>
        <v>8.5760000000000003E-2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1029</v>
      </c>
    </row>
    <row r="192" spans="1:65" s="2" customFormat="1" ht="21.75" customHeight="1">
      <c r="A192" s="30"/>
      <c r="B192" s="146"/>
      <c r="C192" s="147" t="s">
        <v>341</v>
      </c>
      <c r="D192" s="147" t="s">
        <v>135</v>
      </c>
      <c r="E192" s="148" t="s">
        <v>1030</v>
      </c>
      <c r="F192" s="149" t="s">
        <v>1031</v>
      </c>
      <c r="G192" s="150" t="s">
        <v>339</v>
      </c>
      <c r="H192" s="151">
        <v>1</v>
      </c>
      <c r="I192" s="152"/>
      <c r="J192" s="152">
        <f t="shared" si="0"/>
        <v>0</v>
      </c>
      <c r="K192" s="149" t="s">
        <v>951</v>
      </c>
      <c r="L192" s="31"/>
      <c r="M192" s="153" t="s">
        <v>1</v>
      </c>
      <c r="N192" s="154" t="s">
        <v>40</v>
      </c>
      <c r="O192" s="155">
        <v>0.68300000000000005</v>
      </c>
      <c r="P192" s="155">
        <f t="shared" si="1"/>
        <v>0.68300000000000005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1032</v>
      </c>
    </row>
    <row r="193" spans="1:65" s="2" customFormat="1" ht="16.5" customHeight="1">
      <c r="A193" s="30"/>
      <c r="B193" s="146"/>
      <c r="C193" s="187" t="s">
        <v>345</v>
      </c>
      <c r="D193" s="187" t="s">
        <v>243</v>
      </c>
      <c r="E193" s="188" t="s">
        <v>1033</v>
      </c>
      <c r="F193" s="189" t="s">
        <v>1034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951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5.4000000000000001E-4</v>
      </c>
      <c r="R193" s="155">
        <f t="shared" si="2"/>
        <v>5.4000000000000001E-4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203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1035</v>
      </c>
    </row>
    <row r="194" spans="1:65" s="2" customFormat="1" ht="21.75" customHeight="1">
      <c r="A194" s="30"/>
      <c r="B194" s="146"/>
      <c r="C194" s="147" t="s">
        <v>349</v>
      </c>
      <c r="D194" s="147" t="s">
        <v>135</v>
      </c>
      <c r="E194" s="148" t="s">
        <v>1036</v>
      </c>
      <c r="F194" s="149" t="s">
        <v>1037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951</v>
      </c>
      <c r="L194" s="31"/>
      <c r="M194" s="153" t="s">
        <v>1</v>
      </c>
      <c r="N194" s="154" t="s">
        <v>40</v>
      </c>
      <c r="O194" s="155">
        <v>0.66700000000000004</v>
      </c>
      <c r="P194" s="155">
        <f t="shared" si="1"/>
        <v>1.3340000000000001</v>
      </c>
      <c r="Q194" s="155">
        <v>0.1056</v>
      </c>
      <c r="R194" s="155">
        <f t="shared" si="2"/>
        <v>0.2112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1038</v>
      </c>
    </row>
    <row r="195" spans="1:65" s="2" customFormat="1" ht="21.75" customHeight="1">
      <c r="A195" s="30"/>
      <c r="B195" s="146"/>
      <c r="C195" s="147" t="s">
        <v>354</v>
      </c>
      <c r="D195" s="147" t="s">
        <v>135</v>
      </c>
      <c r="E195" s="148" t="s">
        <v>1039</v>
      </c>
      <c r="F195" s="149" t="s">
        <v>1040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951</v>
      </c>
      <c r="L195" s="31"/>
      <c r="M195" s="153" t="s">
        <v>1</v>
      </c>
      <c r="N195" s="154" t="s">
        <v>40</v>
      </c>
      <c r="O195" s="155">
        <v>0.16700000000000001</v>
      </c>
      <c r="P195" s="155">
        <f t="shared" si="1"/>
        <v>0.33400000000000002</v>
      </c>
      <c r="Q195" s="155">
        <v>2.4240000000000001E-2</v>
      </c>
      <c r="R195" s="155">
        <f t="shared" si="2"/>
        <v>4.8480000000000002E-2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1041</v>
      </c>
    </row>
    <row r="196" spans="1:65" s="2" customFormat="1" ht="21.75" customHeight="1">
      <c r="A196" s="30"/>
      <c r="B196" s="146"/>
      <c r="C196" s="147" t="s">
        <v>358</v>
      </c>
      <c r="D196" s="147" t="s">
        <v>135</v>
      </c>
      <c r="E196" s="148" t="s">
        <v>1042</v>
      </c>
      <c r="F196" s="149" t="s">
        <v>1043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951</v>
      </c>
      <c r="L196" s="31"/>
      <c r="M196" s="153" t="s">
        <v>1</v>
      </c>
      <c r="N196" s="154" t="s">
        <v>40</v>
      </c>
      <c r="O196" s="155">
        <v>0.33300000000000002</v>
      </c>
      <c r="P196" s="155">
        <f t="shared" si="1"/>
        <v>0.66600000000000004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1044</v>
      </c>
    </row>
    <row r="197" spans="1:65" s="2" customFormat="1" ht="21.75" customHeight="1">
      <c r="A197" s="30"/>
      <c r="B197" s="146"/>
      <c r="C197" s="147" t="s">
        <v>362</v>
      </c>
      <c r="D197" s="147" t="s">
        <v>135</v>
      </c>
      <c r="E197" s="148" t="s">
        <v>1045</v>
      </c>
      <c r="F197" s="149" t="s">
        <v>1046</v>
      </c>
      <c r="G197" s="150" t="s">
        <v>339</v>
      </c>
      <c r="H197" s="151">
        <v>2</v>
      </c>
      <c r="I197" s="152"/>
      <c r="J197" s="152">
        <f t="shared" si="0"/>
        <v>0</v>
      </c>
      <c r="K197" s="149" t="s">
        <v>951</v>
      </c>
      <c r="L197" s="31"/>
      <c r="M197" s="153" t="s">
        <v>1</v>
      </c>
      <c r="N197" s="154" t="s">
        <v>40</v>
      </c>
      <c r="O197" s="155">
        <v>0.999</v>
      </c>
      <c r="P197" s="155">
        <f t="shared" si="1"/>
        <v>1.998</v>
      </c>
      <c r="Q197" s="155">
        <v>0.11514000000000001</v>
      </c>
      <c r="R197" s="155">
        <f t="shared" si="2"/>
        <v>0.23028000000000001</v>
      </c>
      <c r="S197" s="155">
        <v>0</v>
      </c>
      <c r="T197" s="156">
        <f t="shared" si="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 t="shared" si="4"/>
        <v>0</v>
      </c>
      <c r="BF197" s="158">
        <f t="shared" si="5"/>
        <v>0</v>
      </c>
      <c r="BG197" s="158">
        <f t="shared" si="6"/>
        <v>0</v>
      </c>
      <c r="BH197" s="158">
        <f t="shared" si="7"/>
        <v>0</v>
      </c>
      <c r="BI197" s="158">
        <f t="shared" si="8"/>
        <v>0</v>
      </c>
      <c r="BJ197" s="18" t="s">
        <v>87</v>
      </c>
      <c r="BK197" s="158">
        <f t="shared" si="9"/>
        <v>0</v>
      </c>
      <c r="BL197" s="18" t="s">
        <v>140</v>
      </c>
      <c r="BM197" s="157" t="s">
        <v>1047</v>
      </c>
    </row>
    <row r="198" spans="1:65" s="12" customFormat="1" ht="22.9" customHeight="1">
      <c r="B198" s="134"/>
      <c r="D198" s="135" t="s">
        <v>73</v>
      </c>
      <c r="E198" s="144" t="s">
        <v>208</v>
      </c>
      <c r="F198" s="144" t="s">
        <v>1048</v>
      </c>
      <c r="J198" s="145">
        <f>BK198</f>
        <v>0</v>
      </c>
      <c r="L198" s="134"/>
      <c r="M198" s="138"/>
      <c r="N198" s="139"/>
      <c r="O198" s="139"/>
      <c r="P198" s="140">
        <f>SUM(P199:P203)</f>
        <v>3.032</v>
      </c>
      <c r="Q198" s="139"/>
      <c r="R198" s="140">
        <f>SUM(R199:R203)</f>
        <v>0.94884000000000013</v>
      </c>
      <c r="S198" s="139"/>
      <c r="T198" s="141">
        <f>SUM(T199:T203)</f>
        <v>0</v>
      </c>
      <c r="AR198" s="135" t="s">
        <v>81</v>
      </c>
      <c r="AT198" s="142" t="s">
        <v>73</v>
      </c>
      <c r="AU198" s="142" t="s">
        <v>81</v>
      </c>
      <c r="AY198" s="135" t="s">
        <v>133</v>
      </c>
      <c r="BK198" s="143">
        <f>SUM(BK199:BK203)</f>
        <v>0</v>
      </c>
    </row>
    <row r="199" spans="1:65" s="2" customFormat="1" ht="21.75" customHeight="1">
      <c r="A199" s="30"/>
      <c r="B199" s="146"/>
      <c r="C199" s="147" t="s">
        <v>367</v>
      </c>
      <c r="D199" s="147" t="s">
        <v>135</v>
      </c>
      <c r="E199" s="148" t="s">
        <v>1049</v>
      </c>
      <c r="F199" s="149" t="s">
        <v>1050</v>
      </c>
      <c r="G199" s="150" t="s">
        <v>276</v>
      </c>
      <c r="H199" s="151">
        <v>4</v>
      </c>
      <c r="I199" s="152"/>
      <c r="J199" s="152">
        <f>ROUND(I199*H199,2)</f>
        <v>0</v>
      </c>
      <c r="K199" s="149" t="s">
        <v>951</v>
      </c>
      <c r="L199" s="31"/>
      <c r="M199" s="153" t="s">
        <v>1</v>
      </c>
      <c r="N199" s="154" t="s">
        <v>40</v>
      </c>
      <c r="O199" s="155">
        <v>0.26800000000000002</v>
      </c>
      <c r="P199" s="155">
        <f>O199*H199</f>
        <v>1.0720000000000001</v>
      </c>
      <c r="Q199" s="155">
        <v>0.15540000000000001</v>
      </c>
      <c r="R199" s="155">
        <f>Q199*H199</f>
        <v>0.62160000000000004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1051</v>
      </c>
    </row>
    <row r="200" spans="1:65" s="2" customFormat="1" ht="16.5" customHeight="1">
      <c r="A200" s="30"/>
      <c r="B200" s="146"/>
      <c r="C200" s="187" t="s">
        <v>372</v>
      </c>
      <c r="D200" s="187" t="s">
        <v>243</v>
      </c>
      <c r="E200" s="188" t="s">
        <v>1052</v>
      </c>
      <c r="F200" s="189" t="s">
        <v>1053</v>
      </c>
      <c r="G200" s="190" t="s">
        <v>276</v>
      </c>
      <c r="H200" s="191">
        <v>4.04</v>
      </c>
      <c r="I200" s="192"/>
      <c r="J200" s="192">
        <f>ROUND(I200*H200,2)</f>
        <v>0</v>
      </c>
      <c r="K200" s="189" t="s">
        <v>951</v>
      </c>
      <c r="L200" s="193"/>
      <c r="M200" s="194" t="s">
        <v>1</v>
      </c>
      <c r="N200" s="195" t="s">
        <v>40</v>
      </c>
      <c r="O200" s="155">
        <v>0</v>
      </c>
      <c r="P200" s="155">
        <f>O200*H200</f>
        <v>0</v>
      </c>
      <c r="Q200" s="155">
        <v>8.1000000000000003E-2</v>
      </c>
      <c r="R200" s="155">
        <f>Q200*H200</f>
        <v>0.32724000000000003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203</v>
      </c>
      <c r="AT200" s="157" t="s">
        <v>243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1054</v>
      </c>
    </row>
    <row r="201" spans="1:65" s="14" customFormat="1" ht="11.25">
      <c r="B201" s="166"/>
      <c r="D201" s="160" t="s">
        <v>142</v>
      </c>
      <c r="F201" s="168" t="s">
        <v>1055</v>
      </c>
      <c r="H201" s="169">
        <v>4.04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</v>
      </c>
      <c r="AX201" s="14" t="s">
        <v>81</v>
      </c>
      <c r="AY201" s="167" t="s">
        <v>133</v>
      </c>
    </row>
    <row r="202" spans="1:65" s="2" customFormat="1" ht="16.5" customHeight="1">
      <c r="A202" s="30"/>
      <c r="B202" s="146"/>
      <c r="C202" s="147" t="s">
        <v>378</v>
      </c>
      <c r="D202" s="147" t="s">
        <v>135</v>
      </c>
      <c r="E202" s="148" t="s">
        <v>1056</v>
      </c>
      <c r="F202" s="149" t="s">
        <v>1057</v>
      </c>
      <c r="G202" s="150" t="s">
        <v>276</v>
      </c>
      <c r="H202" s="151">
        <v>10</v>
      </c>
      <c r="I202" s="152"/>
      <c r="J202" s="152">
        <f>ROUND(I202*H202,2)</f>
        <v>0</v>
      </c>
      <c r="K202" s="149" t="s">
        <v>951</v>
      </c>
      <c r="L202" s="31"/>
      <c r="M202" s="153" t="s">
        <v>1</v>
      </c>
      <c r="N202" s="154" t="s">
        <v>40</v>
      </c>
      <c r="O202" s="155">
        <v>0.19600000000000001</v>
      </c>
      <c r="P202" s="155">
        <f>O202*H202</f>
        <v>1.96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1058</v>
      </c>
    </row>
    <row r="203" spans="1:65" s="14" customFormat="1" ht="11.25">
      <c r="B203" s="166"/>
      <c r="D203" s="160" t="s">
        <v>142</v>
      </c>
      <c r="E203" s="167" t="s">
        <v>1</v>
      </c>
      <c r="F203" s="168" t="s">
        <v>1059</v>
      </c>
      <c r="H203" s="169">
        <v>10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12" customFormat="1" ht="22.9" customHeight="1">
      <c r="B204" s="134"/>
      <c r="D204" s="135" t="s">
        <v>73</v>
      </c>
      <c r="E204" s="144" t="s">
        <v>1060</v>
      </c>
      <c r="F204" s="144" t="s">
        <v>1061</v>
      </c>
      <c r="J204" s="145">
        <f>BK204</f>
        <v>0</v>
      </c>
      <c r="L204" s="134"/>
      <c r="M204" s="138"/>
      <c r="N204" s="139"/>
      <c r="O204" s="139"/>
      <c r="P204" s="140">
        <f>SUM(P205:P213)</f>
        <v>0.84094000000000002</v>
      </c>
      <c r="Q204" s="139"/>
      <c r="R204" s="140">
        <f>SUM(R205:R213)</f>
        <v>0</v>
      </c>
      <c r="S204" s="139"/>
      <c r="T204" s="141">
        <f>SUM(T205:T213)</f>
        <v>0</v>
      </c>
      <c r="AR204" s="135" t="s">
        <v>81</v>
      </c>
      <c r="AT204" s="142" t="s">
        <v>73</v>
      </c>
      <c r="AU204" s="142" t="s">
        <v>81</v>
      </c>
      <c r="AY204" s="135" t="s">
        <v>133</v>
      </c>
      <c r="BK204" s="143">
        <f>SUM(BK205:BK213)</f>
        <v>0</v>
      </c>
    </row>
    <row r="205" spans="1:65" s="2" customFormat="1" ht="16.5" customHeight="1">
      <c r="A205" s="30"/>
      <c r="B205" s="146"/>
      <c r="C205" s="147" t="s">
        <v>385</v>
      </c>
      <c r="D205" s="147" t="s">
        <v>135</v>
      </c>
      <c r="E205" s="148" t="s">
        <v>1062</v>
      </c>
      <c r="F205" s="149" t="s">
        <v>1063</v>
      </c>
      <c r="G205" s="150" t="s">
        <v>211</v>
      </c>
      <c r="H205" s="151">
        <v>2.64</v>
      </c>
      <c r="I205" s="152"/>
      <c r="J205" s="152">
        <f>ROUND(I205*H205,2)</f>
        <v>0</v>
      </c>
      <c r="K205" s="149" t="s">
        <v>951</v>
      </c>
      <c r="L205" s="31"/>
      <c r="M205" s="153" t="s">
        <v>1</v>
      </c>
      <c r="N205" s="154" t="s">
        <v>40</v>
      </c>
      <c r="O205" s="155">
        <v>0.03</v>
      </c>
      <c r="P205" s="155">
        <f>O205*H205</f>
        <v>7.9200000000000007E-2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1064</v>
      </c>
    </row>
    <row r="206" spans="1:65" s="2" customFormat="1" ht="21.75" customHeight="1">
      <c r="A206" s="30"/>
      <c r="B206" s="146"/>
      <c r="C206" s="147" t="s">
        <v>392</v>
      </c>
      <c r="D206" s="147" t="s">
        <v>135</v>
      </c>
      <c r="E206" s="148" t="s">
        <v>1065</v>
      </c>
      <c r="F206" s="149" t="s">
        <v>1066</v>
      </c>
      <c r="G206" s="150" t="s">
        <v>211</v>
      </c>
      <c r="H206" s="151">
        <v>23.76</v>
      </c>
      <c r="I206" s="152"/>
      <c r="J206" s="152">
        <f>ROUND(I206*H206,2)</f>
        <v>0</v>
      </c>
      <c r="K206" s="149" t="s">
        <v>951</v>
      </c>
      <c r="L206" s="31"/>
      <c r="M206" s="153" t="s">
        <v>1</v>
      </c>
      <c r="N206" s="154" t="s">
        <v>40</v>
      </c>
      <c r="O206" s="155">
        <v>2E-3</v>
      </c>
      <c r="P206" s="155">
        <f>O206*H206</f>
        <v>4.7520000000000007E-2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1067</v>
      </c>
    </row>
    <row r="207" spans="1:65" s="14" customFormat="1" ht="11.25">
      <c r="B207" s="166"/>
      <c r="D207" s="160" t="s">
        <v>142</v>
      </c>
      <c r="F207" s="168" t="s">
        <v>1068</v>
      </c>
      <c r="H207" s="169">
        <v>23.76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</v>
      </c>
      <c r="AX207" s="14" t="s">
        <v>81</v>
      </c>
      <c r="AY207" s="167" t="s">
        <v>133</v>
      </c>
    </row>
    <row r="208" spans="1:65" s="2" customFormat="1" ht="16.5" customHeight="1">
      <c r="A208" s="30"/>
      <c r="B208" s="146"/>
      <c r="C208" s="147" t="s">
        <v>397</v>
      </c>
      <c r="D208" s="147" t="s">
        <v>135</v>
      </c>
      <c r="E208" s="148" t="s">
        <v>1069</v>
      </c>
      <c r="F208" s="149" t="s">
        <v>1070</v>
      </c>
      <c r="G208" s="150" t="s">
        <v>211</v>
      </c>
      <c r="H208" s="151">
        <v>0.82</v>
      </c>
      <c r="I208" s="152"/>
      <c r="J208" s="152">
        <f>ROUND(I208*H208,2)</f>
        <v>0</v>
      </c>
      <c r="K208" s="149" t="s">
        <v>951</v>
      </c>
      <c r="L208" s="31"/>
      <c r="M208" s="153" t="s">
        <v>1</v>
      </c>
      <c r="N208" s="154" t="s">
        <v>40</v>
      </c>
      <c r="O208" s="155">
        <v>0.83499999999999996</v>
      </c>
      <c r="P208" s="155">
        <f>O208*H208</f>
        <v>0.68469999999999998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1071</v>
      </c>
    </row>
    <row r="209" spans="1:65" s="2" customFormat="1" ht="21.75" customHeight="1">
      <c r="A209" s="30"/>
      <c r="B209" s="146"/>
      <c r="C209" s="147" t="s">
        <v>402</v>
      </c>
      <c r="D209" s="147" t="s">
        <v>135</v>
      </c>
      <c r="E209" s="148" t="s">
        <v>1072</v>
      </c>
      <c r="F209" s="149" t="s">
        <v>1073</v>
      </c>
      <c r="G209" s="150" t="s">
        <v>211</v>
      </c>
      <c r="H209" s="151">
        <v>7.38</v>
      </c>
      <c r="I209" s="152"/>
      <c r="J209" s="152">
        <f>ROUND(I209*H209,2)</f>
        <v>0</v>
      </c>
      <c r="K209" s="149" t="s">
        <v>951</v>
      </c>
      <c r="L209" s="31"/>
      <c r="M209" s="153" t="s">
        <v>1</v>
      </c>
      <c r="N209" s="154" t="s">
        <v>40</v>
      </c>
      <c r="O209" s="155">
        <v>4.0000000000000001E-3</v>
      </c>
      <c r="P209" s="155">
        <f>O209*H209</f>
        <v>2.9520000000000001E-2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1074</v>
      </c>
    </row>
    <row r="210" spans="1:65" s="14" customFormat="1" ht="11.25">
      <c r="B210" s="166"/>
      <c r="D210" s="160" t="s">
        <v>142</v>
      </c>
      <c r="F210" s="168" t="s">
        <v>1075</v>
      </c>
      <c r="H210" s="169">
        <v>7.38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21.75" customHeight="1">
      <c r="A211" s="30"/>
      <c r="B211" s="146"/>
      <c r="C211" s="147" t="s">
        <v>406</v>
      </c>
      <c r="D211" s="147" t="s">
        <v>135</v>
      </c>
      <c r="E211" s="148" t="s">
        <v>1076</v>
      </c>
      <c r="F211" s="149" t="s">
        <v>1077</v>
      </c>
      <c r="G211" s="150" t="s">
        <v>211</v>
      </c>
      <c r="H211" s="151">
        <v>0.82</v>
      </c>
      <c r="I211" s="152"/>
      <c r="J211" s="152">
        <f>ROUND(I211*H211,2)</f>
        <v>0</v>
      </c>
      <c r="K211" s="149" t="s">
        <v>951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1078</v>
      </c>
    </row>
    <row r="212" spans="1:65" s="2" customFormat="1" ht="21.75" customHeight="1">
      <c r="A212" s="30"/>
      <c r="B212" s="146"/>
      <c r="C212" s="147" t="s">
        <v>411</v>
      </c>
      <c r="D212" s="147" t="s">
        <v>135</v>
      </c>
      <c r="E212" s="148" t="s">
        <v>1079</v>
      </c>
      <c r="F212" s="149" t="s">
        <v>1080</v>
      </c>
      <c r="G212" s="150" t="s">
        <v>211</v>
      </c>
      <c r="H212" s="151">
        <v>0.88</v>
      </c>
      <c r="I212" s="152"/>
      <c r="J212" s="152">
        <f>ROUND(I212*H212,2)</f>
        <v>0</v>
      </c>
      <c r="K212" s="149" t="s">
        <v>951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1081</v>
      </c>
    </row>
    <row r="213" spans="1:65" s="2" customFormat="1" ht="21.75" customHeight="1">
      <c r="A213" s="30"/>
      <c r="B213" s="146"/>
      <c r="C213" s="147" t="s">
        <v>416</v>
      </c>
      <c r="D213" s="147" t="s">
        <v>135</v>
      </c>
      <c r="E213" s="148" t="s">
        <v>1082</v>
      </c>
      <c r="F213" s="149" t="s">
        <v>1083</v>
      </c>
      <c r="G213" s="150" t="s">
        <v>211</v>
      </c>
      <c r="H213" s="151">
        <v>1.76</v>
      </c>
      <c r="I213" s="152"/>
      <c r="J213" s="152">
        <f>ROUND(I213*H213,2)</f>
        <v>0</v>
      </c>
      <c r="K213" s="149" t="s">
        <v>951</v>
      </c>
      <c r="L213" s="31"/>
      <c r="M213" s="153" t="s">
        <v>1</v>
      </c>
      <c r="N213" s="154" t="s">
        <v>40</v>
      </c>
      <c r="O213" s="155">
        <v>0</v>
      </c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1084</v>
      </c>
    </row>
    <row r="214" spans="1:65" s="12" customFormat="1" ht="22.9" customHeight="1">
      <c r="B214" s="134"/>
      <c r="D214" s="135" t="s">
        <v>73</v>
      </c>
      <c r="E214" s="144" t="s">
        <v>281</v>
      </c>
      <c r="F214" s="144" t="s">
        <v>282</v>
      </c>
      <c r="J214" s="145">
        <f>BK214</f>
        <v>0</v>
      </c>
      <c r="L214" s="134"/>
      <c r="M214" s="138"/>
      <c r="N214" s="139"/>
      <c r="O214" s="139"/>
      <c r="P214" s="140">
        <f>P215</f>
        <v>47.174999999999997</v>
      </c>
      <c r="Q214" s="139"/>
      <c r="R214" s="140">
        <f>R215</f>
        <v>0</v>
      </c>
      <c r="S214" s="139"/>
      <c r="T214" s="141">
        <f>T215</f>
        <v>0</v>
      </c>
      <c r="AR214" s="135" t="s">
        <v>81</v>
      </c>
      <c r="AT214" s="142" t="s">
        <v>73</v>
      </c>
      <c r="AU214" s="142" t="s">
        <v>81</v>
      </c>
      <c r="AY214" s="135" t="s">
        <v>133</v>
      </c>
      <c r="BK214" s="143">
        <f>BK215</f>
        <v>0</v>
      </c>
    </row>
    <row r="215" spans="1:65" s="2" customFormat="1" ht="21.75" customHeight="1">
      <c r="A215" s="30"/>
      <c r="B215" s="146"/>
      <c r="C215" s="147" t="s">
        <v>421</v>
      </c>
      <c r="D215" s="147" t="s">
        <v>135</v>
      </c>
      <c r="E215" s="148" t="s">
        <v>640</v>
      </c>
      <c r="F215" s="149" t="s">
        <v>641</v>
      </c>
      <c r="G215" s="150" t="s">
        <v>211</v>
      </c>
      <c r="H215" s="151">
        <v>31.875</v>
      </c>
      <c r="I215" s="152"/>
      <c r="J215" s="152">
        <f>ROUND(I215*H215,2)</f>
        <v>0</v>
      </c>
      <c r="K215" s="149" t="s">
        <v>139</v>
      </c>
      <c r="L215" s="31"/>
      <c r="M215" s="153" t="s">
        <v>1</v>
      </c>
      <c r="N215" s="154" t="s">
        <v>40</v>
      </c>
      <c r="O215" s="155">
        <v>1.48</v>
      </c>
      <c r="P215" s="155">
        <f>O215*H215</f>
        <v>47.174999999999997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140</v>
      </c>
      <c r="AT215" s="157" t="s">
        <v>135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140</v>
      </c>
      <c r="BM215" s="157" t="s">
        <v>1085</v>
      </c>
    </row>
    <row r="216" spans="1:65" s="12" customFormat="1" ht="25.9" customHeight="1">
      <c r="B216" s="134"/>
      <c r="D216" s="135" t="s">
        <v>73</v>
      </c>
      <c r="E216" s="136" t="s">
        <v>243</v>
      </c>
      <c r="F216" s="136" t="s">
        <v>817</v>
      </c>
      <c r="J216" s="137">
        <f>BK216</f>
        <v>0</v>
      </c>
      <c r="L216" s="134"/>
      <c r="M216" s="138"/>
      <c r="N216" s="139"/>
      <c r="O216" s="139"/>
      <c r="P216" s="140">
        <f>P217</f>
        <v>5.9939999999999998</v>
      </c>
      <c r="Q216" s="139"/>
      <c r="R216" s="140">
        <f>R217</f>
        <v>6.9783999999999985E-2</v>
      </c>
      <c r="S216" s="139"/>
      <c r="T216" s="141">
        <f>T217</f>
        <v>0</v>
      </c>
      <c r="AR216" s="135" t="s">
        <v>149</v>
      </c>
      <c r="AT216" s="142" t="s">
        <v>73</v>
      </c>
      <c r="AU216" s="142" t="s">
        <v>74</v>
      </c>
      <c r="AY216" s="135" t="s">
        <v>133</v>
      </c>
      <c r="BK216" s="143">
        <f>BK217</f>
        <v>0</v>
      </c>
    </row>
    <row r="217" spans="1:65" s="12" customFormat="1" ht="22.9" customHeight="1">
      <c r="B217" s="134"/>
      <c r="D217" s="135" t="s">
        <v>73</v>
      </c>
      <c r="E217" s="144" t="s">
        <v>1086</v>
      </c>
      <c r="F217" s="144" t="s">
        <v>1087</v>
      </c>
      <c r="J217" s="145">
        <f>BK217</f>
        <v>0</v>
      </c>
      <c r="L217" s="134"/>
      <c r="M217" s="138"/>
      <c r="N217" s="139"/>
      <c r="O217" s="139"/>
      <c r="P217" s="140">
        <f>SUM(P218:P224)</f>
        <v>5.9939999999999998</v>
      </c>
      <c r="Q217" s="139"/>
      <c r="R217" s="140">
        <f>SUM(R218:R224)</f>
        <v>6.9783999999999985E-2</v>
      </c>
      <c r="S217" s="139"/>
      <c r="T217" s="141">
        <f>SUM(T218:T224)</f>
        <v>0</v>
      </c>
      <c r="AR217" s="135" t="s">
        <v>149</v>
      </c>
      <c r="AT217" s="142" t="s">
        <v>73</v>
      </c>
      <c r="AU217" s="142" t="s">
        <v>81</v>
      </c>
      <c r="AY217" s="135" t="s">
        <v>133</v>
      </c>
      <c r="BK217" s="143">
        <f>SUM(BK218:BK224)</f>
        <v>0</v>
      </c>
    </row>
    <row r="218" spans="1:65" s="2" customFormat="1" ht="21.75" customHeight="1">
      <c r="A218" s="30"/>
      <c r="B218" s="146"/>
      <c r="C218" s="147" t="s">
        <v>426</v>
      </c>
      <c r="D218" s="147" t="s">
        <v>135</v>
      </c>
      <c r="E218" s="148" t="s">
        <v>1088</v>
      </c>
      <c r="F218" s="149" t="s">
        <v>1089</v>
      </c>
      <c r="G218" s="150" t="s">
        <v>276</v>
      </c>
      <c r="H218" s="151">
        <v>6</v>
      </c>
      <c r="I218" s="152"/>
      <c r="J218" s="152">
        <f>ROUND(I218*H218,2)</f>
        <v>0</v>
      </c>
      <c r="K218" s="149" t="s">
        <v>1</v>
      </c>
      <c r="L218" s="31"/>
      <c r="M218" s="153" t="s">
        <v>1</v>
      </c>
      <c r="N218" s="154" t="s">
        <v>40</v>
      </c>
      <c r="O218" s="155">
        <v>0.55900000000000005</v>
      </c>
      <c r="P218" s="155">
        <f>O218*H218</f>
        <v>3.3540000000000001</v>
      </c>
      <c r="Q218" s="155">
        <v>5.1900000000000002E-3</v>
      </c>
      <c r="R218" s="155">
        <f>Q218*H218</f>
        <v>3.1140000000000001E-2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1090</v>
      </c>
    </row>
    <row r="219" spans="1:65" s="14" customFormat="1" ht="11.25">
      <c r="B219" s="166"/>
      <c r="D219" s="160" t="s">
        <v>142</v>
      </c>
      <c r="E219" s="167" t="s">
        <v>1</v>
      </c>
      <c r="F219" s="168" t="s">
        <v>1091</v>
      </c>
      <c r="H219" s="169">
        <v>6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81</v>
      </c>
      <c r="AY219" s="167" t="s">
        <v>133</v>
      </c>
    </row>
    <row r="220" spans="1:65" s="2" customFormat="1" ht="21.75" customHeight="1">
      <c r="A220" s="30"/>
      <c r="B220" s="146"/>
      <c r="C220" s="187" t="s">
        <v>431</v>
      </c>
      <c r="D220" s="187" t="s">
        <v>243</v>
      </c>
      <c r="E220" s="188" t="s">
        <v>1092</v>
      </c>
      <c r="F220" s="189" t="s">
        <v>1093</v>
      </c>
      <c r="G220" s="190" t="s">
        <v>339</v>
      </c>
      <c r="H220" s="191">
        <v>4</v>
      </c>
      <c r="I220" s="192"/>
      <c r="J220" s="192">
        <f>ROUND(I220*H220,2)</f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>O220*H220</f>
        <v>0</v>
      </c>
      <c r="Q220" s="155">
        <v>6.9999999999999999E-4</v>
      </c>
      <c r="R220" s="155">
        <f>Q220*H220</f>
        <v>2.8E-3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1094</v>
      </c>
      <c r="AT220" s="157" t="s">
        <v>243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1094</v>
      </c>
      <c r="BM220" s="157" t="s">
        <v>1095</v>
      </c>
    </row>
    <row r="221" spans="1:65" s="2" customFormat="1" ht="21.75" customHeight="1">
      <c r="A221" s="30"/>
      <c r="B221" s="146"/>
      <c r="C221" s="147" t="s">
        <v>436</v>
      </c>
      <c r="D221" s="147" t="s">
        <v>135</v>
      </c>
      <c r="E221" s="148" t="s">
        <v>1096</v>
      </c>
      <c r="F221" s="149" t="s">
        <v>1097</v>
      </c>
      <c r="G221" s="150" t="s">
        <v>276</v>
      </c>
      <c r="H221" s="151">
        <v>6</v>
      </c>
      <c r="I221" s="152"/>
      <c r="J221" s="152">
        <f>ROUND(I221*H221,2)</f>
        <v>0</v>
      </c>
      <c r="K221" s="149" t="s">
        <v>951</v>
      </c>
      <c r="L221" s="31"/>
      <c r="M221" s="153" t="s">
        <v>1</v>
      </c>
      <c r="N221" s="154" t="s">
        <v>40</v>
      </c>
      <c r="O221" s="155">
        <v>0.44</v>
      </c>
      <c r="P221" s="155">
        <f>O221*H221</f>
        <v>2.64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598</v>
      </c>
      <c r="AT221" s="157" t="s">
        <v>135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598</v>
      </c>
      <c r="BM221" s="157" t="s">
        <v>1098</v>
      </c>
    </row>
    <row r="222" spans="1:65" s="2" customFormat="1" ht="16.5" customHeight="1">
      <c r="A222" s="30"/>
      <c r="B222" s="146"/>
      <c r="C222" s="187" t="s">
        <v>440</v>
      </c>
      <c r="D222" s="187" t="s">
        <v>243</v>
      </c>
      <c r="E222" s="188" t="s">
        <v>1099</v>
      </c>
      <c r="F222" s="189" t="s">
        <v>1100</v>
      </c>
      <c r="G222" s="190" t="s">
        <v>276</v>
      </c>
      <c r="H222" s="191">
        <v>6.18</v>
      </c>
      <c r="I222" s="192"/>
      <c r="J222" s="192">
        <f>ROUND(I222*H222,2)</f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>O222*H222</f>
        <v>0</v>
      </c>
      <c r="Q222" s="155">
        <v>5.7999999999999996E-3</v>
      </c>
      <c r="R222" s="155">
        <f>Q222*H222</f>
        <v>3.5843999999999994E-2</v>
      </c>
      <c r="S222" s="155">
        <v>0</v>
      </c>
      <c r="T222" s="156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1094</v>
      </c>
      <c r="AT222" s="157" t="s">
        <v>243</v>
      </c>
      <c r="AU222" s="157" t="s">
        <v>87</v>
      </c>
      <c r="AY222" s="18" t="s">
        <v>133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8" t="s">
        <v>87</v>
      </c>
      <c r="BK222" s="158">
        <f>ROUND(I222*H222,2)</f>
        <v>0</v>
      </c>
      <c r="BL222" s="18" t="s">
        <v>1094</v>
      </c>
      <c r="BM222" s="157" t="s">
        <v>1101</v>
      </c>
    </row>
    <row r="223" spans="1:65" s="14" customFormat="1" ht="11.25">
      <c r="B223" s="166"/>
      <c r="D223" s="160" t="s">
        <v>142</v>
      </c>
      <c r="F223" s="168" t="s">
        <v>1102</v>
      </c>
      <c r="H223" s="169">
        <v>6.18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</v>
      </c>
      <c r="AX223" s="14" t="s">
        <v>81</v>
      </c>
      <c r="AY223" s="167" t="s">
        <v>133</v>
      </c>
    </row>
    <row r="224" spans="1:65" s="2" customFormat="1" ht="16.5" customHeight="1">
      <c r="A224" s="30"/>
      <c r="B224" s="146"/>
      <c r="C224" s="147" t="s">
        <v>445</v>
      </c>
      <c r="D224" s="147" t="s">
        <v>135</v>
      </c>
      <c r="E224" s="148" t="s">
        <v>1103</v>
      </c>
      <c r="F224" s="149" t="s">
        <v>1104</v>
      </c>
      <c r="G224" s="150" t="s">
        <v>672</v>
      </c>
      <c r="H224" s="151">
        <v>145.75200000000001</v>
      </c>
      <c r="I224" s="152"/>
      <c r="J224" s="152">
        <f>ROUND(I224*H224,2)</f>
        <v>0</v>
      </c>
      <c r="K224" s="149" t="s">
        <v>1</v>
      </c>
      <c r="L224" s="31"/>
      <c r="M224" s="153" t="s">
        <v>1</v>
      </c>
      <c r="N224" s="154" t="s">
        <v>40</v>
      </c>
      <c r="O224" s="155">
        <v>0</v>
      </c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598</v>
      </c>
      <c r="AT224" s="157" t="s">
        <v>135</v>
      </c>
      <c r="AU224" s="157" t="s">
        <v>87</v>
      </c>
      <c r="AY224" s="18" t="s">
        <v>133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8" t="s">
        <v>87</v>
      </c>
      <c r="BK224" s="158">
        <f>ROUND(I224*H224,2)</f>
        <v>0</v>
      </c>
      <c r="BL224" s="18" t="s">
        <v>598</v>
      </c>
      <c r="BM224" s="157" t="s">
        <v>1105</v>
      </c>
    </row>
    <row r="225" spans="1:65" s="12" customFormat="1" ht="25.9" customHeight="1">
      <c r="B225" s="134"/>
      <c r="D225" s="135" t="s">
        <v>73</v>
      </c>
      <c r="E225" s="136" t="s">
        <v>833</v>
      </c>
      <c r="F225" s="136" t="s">
        <v>834</v>
      </c>
      <c r="J225" s="137">
        <f>BK225</f>
        <v>0</v>
      </c>
      <c r="L225" s="134"/>
      <c r="M225" s="138"/>
      <c r="N225" s="139"/>
      <c r="O225" s="139"/>
      <c r="P225" s="140">
        <f>P226</f>
        <v>0</v>
      </c>
      <c r="Q225" s="139"/>
      <c r="R225" s="140">
        <f>R226</f>
        <v>0</v>
      </c>
      <c r="S225" s="139"/>
      <c r="T225" s="141">
        <f>T226</f>
        <v>0</v>
      </c>
      <c r="AR225" s="135" t="s">
        <v>190</v>
      </c>
      <c r="AT225" s="142" t="s">
        <v>73</v>
      </c>
      <c r="AU225" s="142" t="s">
        <v>74</v>
      </c>
      <c r="AY225" s="135" t="s">
        <v>133</v>
      </c>
      <c r="BK225" s="143">
        <f>BK226</f>
        <v>0</v>
      </c>
    </row>
    <row r="226" spans="1:65" s="12" customFormat="1" ht="22.9" customHeight="1">
      <c r="B226" s="134"/>
      <c r="D226" s="135" t="s">
        <v>73</v>
      </c>
      <c r="E226" s="144" t="s">
        <v>835</v>
      </c>
      <c r="F226" s="144" t="s">
        <v>836</v>
      </c>
      <c r="J226" s="145">
        <f>BK226</f>
        <v>0</v>
      </c>
      <c r="L226" s="134"/>
      <c r="M226" s="138"/>
      <c r="N226" s="139"/>
      <c r="O226" s="139"/>
      <c r="P226" s="140">
        <f>SUM(P227:P228)</f>
        <v>0</v>
      </c>
      <c r="Q226" s="139"/>
      <c r="R226" s="140">
        <f>SUM(R227:R228)</f>
        <v>0</v>
      </c>
      <c r="S226" s="139"/>
      <c r="T226" s="141">
        <f>SUM(T227:T228)</f>
        <v>0</v>
      </c>
      <c r="AR226" s="135" t="s">
        <v>190</v>
      </c>
      <c r="AT226" s="142" t="s">
        <v>73</v>
      </c>
      <c r="AU226" s="142" t="s">
        <v>81</v>
      </c>
      <c r="AY226" s="135" t="s">
        <v>133</v>
      </c>
      <c r="BK226" s="143">
        <f>SUM(BK227:BK228)</f>
        <v>0</v>
      </c>
    </row>
    <row r="227" spans="1:65" s="2" customFormat="1" ht="16.5" customHeight="1">
      <c r="A227" s="30"/>
      <c r="B227" s="146"/>
      <c r="C227" s="147" t="s">
        <v>451</v>
      </c>
      <c r="D227" s="147" t="s">
        <v>135</v>
      </c>
      <c r="E227" s="148" t="s">
        <v>838</v>
      </c>
      <c r="F227" s="149" t="s">
        <v>839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53" t="s">
        <v>1</v>
      </c>
      <c r="N227" s="154" t="s">
        <v>40</v>
      </c>
      <c r="O227" s="155">
        <v>0</v>
      </c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841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841</v>
      </c>
      <c r="BM227" s="157" t="s">
        <v>1106</v>
      </c>
    </row>
    <row r="228" spans="1:65" s="2" customFormat="1" ht="16.5" customHeight="1">
      <c r="A228" s="30"/>
      <c r="B228" s="146"/>
      <c r="C228" s="147" t="s">
        <v>456</v>
      </c>
      <c r="D228" s="147" t="s">
        <v>135</v>
      </c>
      <c r="E228" s="148" t="s">
        <v>844</v>
      </c>
      <c r="F228" s="149" t="s">
        <v>845</v>
      </c>
      <c r="G228" s="150" t="s">
        <v>339</v>
      </c>
      <c r="H228" s="151">
        <v>1</v>
      </c>
      <c r="I228" s="152"/>
      <c r="J228" s="152">
        <f>ROUND(I228*H228,2)</f>
        <v>0</v>
      </c>
      <c r="K228" s="149" t="s">
        <v>139</v>
      </c>
      <c r="L228" s="31"/>
      <c r="M228" s="196" t="s">
        <v>1</v>
      </c>
      <c r="N228" s="197" t="s">
        <v>40</v>
      </c>
      <c r="O228" s="198">
        <v>0</v>
      </c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841</v>
      </c>
      <c r="AT228" s="157" t="s">
        <v>135</v>
      </c>
      <c r="AU228" s="157" t="s">
        <v>87</v>
      </c>
      <c r="AY228" s="18" t="s">
        <v>133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8" t="s">
        <v>87</v>
      </c>
      <c r="BK228" s="158">
        <f>ROUND(I228*H228,2)</f>
        <v>0</v>
      </c>
      <c r="BL228" s="18" t="s">
        <v>841</v>
      </c>
      <c r="BM228" s="157" t="s">
        <v>1107</v>
      </c>
    </row>
    <row r="229" spans="1:65" s="2" customFormat="1" ht="6.95" customHeight="1">
      <c r="A229" s="30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31"/>
      <c r="M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</row>
  </sheetData>
  <autoFilter ref="C131:K228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2020-03-08T09:52:05Z</dcterms:created>
  <dcterms:modified xsi:type="dcterms:W3CDTF">2020-08-23T17:42:43Z</dcterms:modified>
</cp:coreProperties>
</file>